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lucde\Documents\2021-22\"/>
    </mc:Choice>
  </mc:AlternateContent>
  <xr:revisionPtr revIDLastSave="0" documentId="13_ncr:1_{3148110E-ABC4-4668-B558-332E78C63B5D}" xr6:coauthVersionLast="47" xr6:coauthVersionMax="47" xr10:uidLastSave="{00000000-0000-0000-0000-000000000000}"/>
  <bookViews>
    <workbookView xWindow="-120" yWindow="-16320" windowWidth="29040" windowHeight="16440" xr2:uid="{00000000-000D-0000-FFFF-FFFF00000000}"/>
  </bookViews>
  <sheets>
    <sheet name="Tables de vérité (Exercices)" sheetId="9" r:id="rId1"/>
    <sheet name="Portes logiques" sheetId="7" r:id="rId2"/>
    <sheet name="Valeur d'un byte" sheetId="2" r:id="rId3"/>
    <sheet name="Additionneur" sheetId="4" r:id="rId4"/>
  </sheets>
  <definedNames>
    <definedName name="A" localSheetId="0">'Tables de vérité (Exercices)'!#REF!</definedName>
    <definedName name="A">#REF!</definedName>
    <definedName name="B" localSheetId="0">'Tables de vérité (Exercices)'!#REF!</definedName>
    <definedName name="B">#REF!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 i="7" l="1"/>
  <c r="N4" i="7"/>
  <c r="S4" i="7"/>
  <c r="AM4" i="7"/>
  <c r="AH4" i="7"/>
  <c r="AC4" i="7"/>
  <c r="X4" i="7"/>
  <c r="AC28" i="7"/>
  <c r="X28" i="7"/>
  <c r="S11" i="7"/>
  <c r="AC11" i="7"/>
  <c r="X11" i="7"/>
  <c r="AM11" i="7"/>
  <c r="AH11" i="7"/>
  <c r="AM19" i="7"/>
  <c r="AH19" i="7"/>
  <c r="AC19" i="7"/>
  <c r="X19" i="7"/>
  <c r="S19" i="7"/>
  <c r="N19" i="7"/>
  <c r="N11" i="7"/>
  <c r="I11" i="7"/>
  <c r="I19" i="7"/>
  <c r="D19" i="7"/>
  <c r="D11" i="7"/>
  <c r="D4" i="7"/>
  <c r="AN20" i="7"/>
  <c r="AN12" i="7"/>
  <c r="AN5" i="7"/>
  <c r="O20" i="7"/>
  <c r="O12" i="7"/>
  <c r="O5" i="7"/>
  <c r="AD29" i="7"/>
  <c r="AD20" i="7"/>
  <c r="T20" i="7"/>
  <c r="AD12" i="7"/>
  <c r="T12" i="7"/>
  <c r="AD5" i="7"/>
  <c r="T5" i="7"/>
  <c r="Y29" i="7"/>
  <c r="Y20" i="7"/>
  <c r="J20" i="7"/>
  <c r="Y12" i="7"/>
  <c r="J12" i="7"/>
  <c r="Y5" i="7"/>
  <c r="J5" i="7"/>
  <c r="U9" i="9"/>
  <c r="W9" i="9" s="1"/>
  <c r="X9" i="9" s="1"/>
  <c r="U10" i="9"/>
  <c r="W10" i="9" s="1"/>
  <c r="X10" i="9" s="1"/>
  <c r="U11" i="9"/>
  <c r="W11" i="9" s="1"/>
  <c r="X11" i="9" s="1"/>
  <c r="U8" i="9"/>
  <c r="W8" i="9" s="1"/>
  <c r="X8" i="9" s="1"/>
  <c r="M9" i="9"/>
  <c r="O9" i="9" s="1"/>
  <c r="P9" i="9" s="1"/>
  <c r="M10" i="9"/>
  <c r="O10" i="9" s="1"/>
  <c r="P10" i="9" s="1"/>
  <c r="M11" i="9"/>
  <c r="O11" i="9" s="1"/>
  <c r="P11" i="9" s="1"/>
  <c r="E9" i="9"/>
  <c r="G9" i="9" s="1"/>
  <c r="H9" i="9" s="1"/>
  <c r="E10" i="9"/>
  <c r="G10" i="9" s="1"/>
  <c r="H10" i="9" s="1"/>
  <c r="E11" i="9"/>
  <c r="G11" i="9" s="1"/>
  <c r="H11" i="9" s="1"/>
  <c r="E8" i="9"/>
  <c r="G8" i="9" s="1"/>
  <c r="H8" i="9" s="1"/>
  <c r="F27" i="9"/>
  <c r="U35" i="9"/>
  <c r="W35" i="9" s="1"/>
  <c r="X35" i="9" s="1"/>
  <c r="M35" i="9"/>
  <c r="O35" i="9" s="1"/>
  <c r="P35" i="9" s="1"/>
  <c r="E35" i="9"/>
  <c r="G35" i="9" s="1"/>
  <c r="H35" i="9" s="1"/>
  <c r="U34" i="9"/>
  <c r="W34" i="9" s="1"/>
  <c r="X34" i="9" s="1"/>
  <c r="M34" i="9"/>
  <c r="O34" i="9" s="1"/>
  <c r="P34" i="9" s="1"/>
  <c r="E34" i="9"/>
  <c r="G34" i="9" s="1"/>
  <c r="H34" i="9" s="1"/>
  <c r="U33" i="9"/>
  <c r="W33" i="9" s="1"/>
  <c r="X33" i="9" s="1"/>
  <c r="M33" i="9"/>
  <c r="O33" i="9" s="1"/>
  <c r="P33" i="9" s="1"/>
  <c r="E33" i="9"/>
  <c r="G33" i="9" s="1"/>
  <c r="H33" i="9" s="1"/>
  <c r="U32" i="9"/>
  <c r="W32" i="9" s="1"/>
  <c r="X32" i="9" s="1"/>
  <c r="M32" i="9"/>
  <c r="O32" i="9" s="1"/>
  <c r="P32" i="9" s="1"/>
  <c r="E32" i="9"/>
  <c r="G32" i="9" s="1"/>
  <c r="H32" i="9" s="1"/>
  <c r="U31" i="9"/>
  <c r="W31" i="9" s="1"/>
  <c r="X31" i="9" s="1"/>
  <c r="M31" i="9"/>
  <c r="O31" i="9" s="1"/>
  <c r="P31" i="9" s="1"/>
  <c r="E31" i="9"/>
  <c r="G31" i="9" s="1"/>
  <c r="H31" i="9" s="1"/>
  <c r="U30" i="9"/>
  <c r="W30" i="9" s="1"/>
  <c r="M30" i="9"/>
  <c r="O30" i="9" s="1"/>
  <c r="P30" i="9" s="1"/>
  <c r="E30" i="9"/>
  <c r="G30" i="9" s="1"/>
  <c r="H30" i="9" s="1"/>
  <c r="U29" i="9"/>
  <c r="W29" i="9" s="1"/>
  <c r="X29" i="9" s="1"/>
  <c r="M29" i="9"/>
  <c r="O29" i="9" s="1"/>
  <c r="P29" i="9" s="1"/>
  <c r="E29" i="9"/>
  <c r="G29" i="9" s="1"/>
  <c r="H29" i="9" s="1"/>
  <c r="U28" i="9"/>
  <c r="W28" i="9" s="1"/>
  <c r="X28" i="9" s="1"/>
  <c r="M28" i="9"/>
  <c r="O28" i="9" s="1"/>
  <c r="E28" i="9"/>
  <c r="G28" i="9" s="1"/>
  <c r="U23" i="9"/>
  <c r="W23" i="9" s="1"/>
  <c r="X23" i="9" s="1"/>
  <c r="M23" i="9"/>
  <c r="O23" i="9" s="1"/>
  <c r="P23" i="9" s="1"/>
  <c r="E23" i="9"/>
  <c r="G23" i="9" s="1"/>
  <c r="H23" i="9" s="1"/>
  <c r="U22" i="9"/>
  <c r="W22" i="9" s="1"/>
  <c r="X22" i="9" s="1"/>
  <c r="M22" i="9"/>
  <c r="O22" i="9" s="1"/>
  <c r="P22" i="9" s="1"/>
  <c r="E22" i="9"/>
  <c r="G22" i="9" s="1"/>
  <c r="H22" i="9" s="1"/>
  <c r="U21" i="9"/>
  <c r="W21" i="9" s="1"/>
  <c r="X21" i="9" s="1"/>
  <c r="M21" i="9"/>
  <c r="O21" i="9" s="1"/>
  <c r="P21" i="9" s="1"/>
  <c r="E21" i="9"/>
  <c r="G21" i="9" s="1"/>
  <c r="H21" i="9" s="1"/>
  <c r="U20" i="9"/>
  <c r="W20" i="9" s="1"/>
  <c r="X20" i="9" s="1"/>
  <c r="M20" i="9"/>
  <c r="O20" i="9" s="1"/>
  <c r="P20" i="9" s="1"/>
  <c r="E20" i="9"/>
  <c r="G20" i="9" s="1"/>
  <c r="H20" i="9" s="1"/>
  <c r="U19" i="9"/>
  <c r="W19" i="9" s="1"/>
  <c r="X19" i="9" s="1"/>
  <c r="M19" i="9"/>
  <c r="O19" i="9" s="1"/>
  <c r="P19" i="9" s="1"/>
  <c r="E19" i="9"/>
  <c r="G19" i="9" s="1"/>
  <c r="H19" i="9" s="1"/>
  <c r="U18" i="9"/>
  <c r="W18" i="9" s="1"/>
  <c r="X18" i="9" s="1"/>
  <c r="M18" i="9"/>
  <c r="O18" i="9" s="1"/>
  <c r="P18" i="9" s="1"/>
  <c r="E18" i="9"/>
  <c r="G18" i="9" s="1"/>
  <c r="H18" i="9" s="1"/>
  <c r="U17" i="9"/>
  <c r="W17" i="9" s="1"/>
  <c r="X17" i="9" s="1"/>
  <c r="M17" i="9"/>
  <c r="O17" i="9" s="1"/>
  <c r="P17" i="9" s="1"/>
  <c r="E17" i="9"/>
  <c r="G17" i="9" s="1"/>
  <c r="H17" i="9" s="1"/>
  <c r="U16" i="9"/>
  <c r="W16" i="9" s="1"/>
  <c r="M16" i="9"/>
  <c r="O16" i="9" s="1"/>
  <c r="E16" i="9"/>
  <c r="G16" i="9" s="1"/>
  <c r="H16" i="9" s="1"/>
  <c r="M8" i="9"/>
  <c r="O8" i="9" s="1"/>
  <c r="P8" i="9" s="1"/>
  <c r="AI12" i="7"/>
  <c r="AI20" i="7"/>
  <c r="AI5" i="7"/>
  <c r="E20" i="7"/>
  <c r="E12" i="7"/>
  <c r="E5" i="7"/>
  <c r="E34" i="4"/>
  <c r="G34" i="4" s="1"/>
  <c r="I33" i="4" s="1"/>
  <c r="E32" i="4"/>
  <c r="G32" i="4"/>
  <c r="E20" i="4"/>
  <c r="G20" i="4" s="1"/>
  <c r="E18" i="4"/>
  <c r="G18" i="4" s="1"/>
  <c r="I19" i="4" s="1"/>
  <c r="E6" i="4"/>
  <c r="G10" i="4" s="1"/>
  <c r="I9" i="4" s="1"/>
  <c r="I14" i="4" s="1"/>
  <c r="E4" i="4"/>
  <c r="G8" i="4"/>
  <c r="K8" i="4"/>
  <c r="K4" i="4"/>
  <c r="G6" i="4"/>
  <c r="I5" i="4" s="1"/>
  <c r="I4" i="2"/>
  <c r="H4" i="2"/>
  <c r="G4" i="2"/>
  <c r="F4" i="2"/>
  <c r="E4" i="2"/>
  <c r="D4" i="2"/>
  <c r="C4" i="2"/>
  <c r="B4" i="2"/>
  <c r="M3" i="2" s="1"/>
  <c r="G24" i="4"/>
  <c r="I23" i="4" s="1"/>
  <c r="I28" i="4" s="1"/>
  <c r="G36" i="4"/>
  <c r="I37" i="4" s="1"/>
  <c r="I42" i="4" s="1"/>
  <c r="G4" i="4"/>
  <c r="G22" i="4"/>
  <c r="G38" i="4"/>
  <c r="K3" i="2"/>
  <c r="C27" i="7" l="1"/>
  <c r="J2" i="7" s="1"/>
  <c r="X7" i="9"/>
  <c r="W7" i="9"/>
  <c r="P7" i="9"/>
  <c r="O7" i="9"/>
  <c r="H7" i="9"/>
  <c r="G7" i="9"/>
  <c r="W27" i="9"/>
  <c r="R26" i="9" s="1"/>
  <c r="W15" i="9"/>
  <c r="X30" i="9"/>
  <c r="X27" i="9" s="1"/>
  <c r="X16" i="9"/>
  <c r="X15" i="9" s="1"/>
  <c r="O27" i="9"/>
  <c r="O15" i="9"/>
  <c r="P28" i="9"/>
  <c r="P27" i="9" s="1"/>
  <c r="P16" i="9"/>
  <c r="P15" i="9" s="1"/>
  <c r="G27" i="9"/>
  <c r="B26" i="9" s="1"/>
  <c r="H28" i="9"/>
  <c r="H27" i="9" s="1"/>
  <c r="H15" i="9"/>
  <c r="G15" i="9"/>
  <c r="K10" i="4"/>
  <c r="M9" i="4" s="1"/>
  <c r="I12" i="4" s="1"/>
  <c r="K13" i="4" s="1"/>
  <c r="J16" i="4" s="1"/>
  <c r="K6" i="4"/>
  <c r="M5" i="4" s="1"/>
  <c r="K24" i="4"/>
  <c r="K20" i="4"/>
  <c r="K38" i="4"/>
  <c r="K34" i="4"/>
  <c r="D27" i="7" l="1"/>
  <c r="B14" i="9"/>
  <c r="A14" i="9" s="1"/>
  <c r="R6" i="9"/>
  <c r="Q6" i="9" s="1"/>
  <c r="D6" i="9"/>
  <c r="C6" i="9" s="1"/>
  <c r="K6" i="9"/>
  <c r="J6" i="9" s="1"/>
  <c r="R14" i="9"/>
  <c r="J14" i="9"/>
  <c r="I14" i="9" s="1"/>
  <c r="J26" i="9"/>
  <c r="I26" i="9" s="1"/>
  <c r="Q14" i="9"/>
  <c r="A26" i="9"/>
  <c r="Q26" i="9"/>
  <c r="K22" i="4"/>
  <c r="M23" i="4" s="1"/>
  <c r="I26" i="4" s="1"/>
  <c r="K27" i="4" s="1"/>
  <c r="J30" i="4" s="1"/>
  <c r="K18" i="4"/>
  <c r="M19" i="4" s="1"/>
  <c r="K38" i="9" l="1"/>
  <c r="K32" i="4"/>
  <c r="M33" i="4" s="1"/>
  <c r="K36" i="4"/>
  <c r="M37" i="4" s="1"/>
  <c r="I40" i="4" s="1"/>
  <c r="K41" i="4" s="1"/>
  <c r="J44" i="4" s="1"/>
  <c r="O36" i="4" s="1"/>
</calcChain>
</file>

<file path=xl/sharedStrings.xml><?xml version="1.0" encoding="utf-8"?>
<sst xmlns="http://schemas.openxmlformats.org/spreadsheetml/2006/main" count="62" uniqueCount="29">
  <si>
    <t>A</t>
  </si>
  <si>
    <t>B</t>
  </si>
  <si>
    <t>XOR</t>
  </si>
  <si>
    <t>OR</t>
  </si>
  <si>
    <t>AND</t>
  </si>
  <si>
    <t>Bin -&gt; Dec</t>
  </si>
  <si>
    <t>A Or B</t>
  </si>
  <si>
    <t>Tables de vérité</t>
  </si>
  <si>
    <t>C</t>
  </si>
  <si>
    <t>NAND</t>
  </si>
  <si>
    <t>NOR</t>
  </si>
  <si>
    <t>NXOR</t>
  </si>
  <si>
    <t>+</t>
  </si>
  <si>
    <t>/ 9</t>
  </si>
  <si>
    <t>A  and  B</t>
  </si>
  <si>
    <t>A  or  B</t>
  </si>
  <si>
    <t>A  xor  B</t>
  </si>
  <si>
    <t>A  and  B  and  C</t>
  </si>
  <si>
    <t>not(  A  and  B  and  C )</t>
  </si>
  <si>
    <t>A  or  B  or  C</t>
  </si>
  <si>
    <t xml:space="preserve">A  xor  B  xor  C </t>
  </si>
  <si>
    <t>not( A  or  B  or  C )</t>
  </si>
  <si>
    <t>not( A  xor  B  xor  C )</t>
  </si>
  <si>
    <t>Nombre de bonnes réponses :</t>
  </si>
  <si>
    <t xml:space="preserve"> / 26</t>
  </si>
  <si>
    <t>Luc De Mey</t>
  </si>
  <si>
    <t>https://courstechinfo.be</t>
  </si>
  <si>
    <r>
      <t xml:space="preserve">A compléter …    </t>
    </r>
    <r>
      <rPr>
        <sz val="10"/>
        <color theme="4" tint="-0.249977111117893"/>
        <rFont val="Arial"/>
        <family val="2"/>
      </rPr>
      <t>écrire 0 ou 1 dans chaque case blanche</t>
    </r>
  </si>
  <si>
    <t>Complétez les tables de vérité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</si>
</sst>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8"/>
      <name val="Arial"/>
      <family val="2"/>
    </font>
    <font>
      <sz val="10"/>
      <name val="Arial"/>
      <family val="2"/>
    </font>
    <font>
      <b/>
      <sz val="10"/>
      <name val="Arial"/>
      <family val="2"/>
    </font>
    <font>
      <b/>
      <sz val="14"/>
      <name val="Arial"/>
      <family val="2"/>
    </font>
    <font>
      <sz val="10"/>
      <color theme="4" tint="0.59999389629810485"/>
      <name val="Arial"/>
      <family val="2"/>
    </font>
    <font>
      <sz val="10"/>
      <color theme="0"/>
      <name val="Arial"/>
      <family val="2"/>
    </font>
    <font>
      <b/>
      <sz val="10"/>
      <color rgb="FF7030A0"/>
      <name val="Arial"/>
      <family val="2"/>
    </font>
    <font>
      <b/>
      <sz val="10"/>
      <color theme="6" tint="-0.499984740745262"/>
      <name val="Arial"/>
      <family val="2"/>
    </font>
    <font>
      <sz val="10"/>
      <color theme="0" tint="-0.14999847407452621"/>
      <name val="Arial"/>
      <family val="2"/>
    </font>
    <font>
      <sz val="10"/>
      <color theme="6" tint="-0.499984740745262"/>
      <name val="Arial"/>
      <family val="2"/>
    </font>
    <font>
      <sz val="14"/>
      <color theme="1"/>
      <name val="Arial"/>
      <family val="2"/>
    </font>
    <font>
      <sz val="8"/>
      <color theme="9" tint="-0.249977111117893"/>
      <name val="Arial"/>
      <family val="2"/>
    </font>
    <font>
      <b/>
      <sz val="10"/>
      <color theme="9" tint="-0.249977111117893"/>
      <name val="Arial"/>
      <family val="2"/>
    </font>
    <font>
      <sz val="16"/>
      <color theme="6" tint="-0.499984740745262"/>
      <name val="Arial"/>
      <family val="2"/>
    </font>
    <font>
      <sz val="24"/>
      <color rgb="FF7030A0"/>
      <name val="Arial"/>
      <family val="2"/>
    </font>
    <font>
      <sz val="22"/>
      <color theme="6" tint="-0.499984740745262"/>
      <name val="Arial"/>
      <family val="2"/>
    </font>
    <font>
      <sz val="18"/>
      <color theme="1" tint="0.499984740745262"/>
      <name val="Arial"/>
      <family val="2"/>
    </font>
    <font>
      <sz val="26"/>
      <color theme="8" tint="-0.249977111117893"/>
      <name val="Arial"/>
      <family val="2"/>
    </font>
    <font>
      <b/>
      <sz val="10"/>
      <color theme="8" tint="-0.499984740745262"/>
      <name val="Arial"/>
      <family val="2"/>
    </font>
    <font>
      <sz val="10"/>
      <color theme="6" tint="-0.249977111117893"/>
      <name val="Arial"/>
      <family val="2"/>
    </font>
    <font>
      <sz val="10"/>
      <color rgb="FFFF0000"/>
      <name val="Arial"/>
      <family val="2"/>
    </font>
    <font>
      <sz val="12"/>
      <name val="Arial"/>
      <family val="2"/>
    </font>
    <font>
      <sz val="22"/>
      <name val="Arial"/>
      <family val="2"/>
    </font>
    <font>
      <sz val="10"/>
      <color theme="6" tint="0.79998168889431442"/>
      <name val="Arial"/>
      <family val="2"/>
    </font>
    <font>
      <sz val="12"/>
      <color theme="6" tint="-0.499984740745262"/>
      <name val="Arial"/>
      <family val="2"/>
    </font>
    <font>
      <sz val="10"/>
      <color theme="4" tint="0.79998168889431442"/>
      <name val="Arial"/>
      <family val="2"/>
    </font>
    <font>
      <sz val="10"/>
      <color theme="3" tint="-0.499984740745262"/>
      <name val="Arial"/>
      <family val="2"/>
    </font>
    <font>
      <sz val="10"/>
      <color rgb="FFDAEEF8"/>
      <name val="Arial"/>
      <family val="2"/>
    </font>
    <font>
      <sz val="10"/>
      <color theme="3" tint="-0.249977111117893"/>
      <name val="Arial"/>
      <family val="2"/>
    </font>
    <font>
      <sz val="10"/>
      <color theme="3" tint="0.39997558519241921"/>
      <name val="Arial"/>
      <family val="2"/>
    </font>
    <font>
      <u/>
      <sz val="10"/>
      <color theme="10"/>
      <name val="Arial"/>
      <family val="2"/>
    </font>
    <font>
      <i/>
      <sz val="10"/>
      <color theme="3" tint="0.39997558519241921"/>
      <name val="Arial"/>
      <family val="2"/>
    </font>
    <font>
      <i/>
      <sz val="10"/>
      <color theme="6" tint="-0.499984740745262"/>
      <name val="Arial"/>
      <family val="2"/>
    </font>
    <font>
      <sz val="10"/>
      <color theme="4" tint="-0.249977111117893"/>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rgb="FFCCCCFF"/>
        <bgColor indexed="64"/>
      </patternFill>
    </fill>
    <fill>
      <patternFill patternType="solid">
        <fgColor rgb="FFFFFFCC"/>
        <bgColor indexed="64"/>
      </patternFill>
    </fill>
    <fill>
      <patternFill patternType="solid">
        <fgColor rgb="FFFFCC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8"/>
        <bgColor indexed="64"/>
      </patternFill>
    </fill>
  </fills>
  <borders count="37">
    <border>
      <left/>
      <right/>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theme="1" tint="0.499984740745262"/>
      </left>
      <right style="dashed">
        <color theme="1" tint="0.499984740745262"/>
      </right>
      <top style="medium">
        <color theme="1" tint="0.499984740745262"/>
      </top>
      <bottom style="medium">
        <color theme="1" tint="0.499984740745262"/>
      </bottom>
      <diagonal/>
    </border>
    <border>
      <left style="dashed">
        <color theme="1" tint="0.499984740745262"/>
      </left>
      <right style="dashed">
        <color theme="1" tint="0.499984740745262"/>
      </right>
      <top style="medium">
        <color theme="1" tint="0.499984740745262"/>
      </top>
      <bottom style="medium">
        <color theme="1" tint="0.499984740745262"/>
      </bottom>
      <diagonal/>
    </border>
    <border>
      <left style="dashed">
        <color theme="1" tint="0.499984740745262"/>
      </left>
      <right style="medium">
        <color theme="1" tint="0.499984740745262"/>
      </right>
      <top style="medium">
        <color theme="1" tint="0.499984740745262"/>
      </top>
      <bottom style="medium">
        <color theme="1" tint="0.4999847407452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AB89FF"/>
      </left>
      <right style="thin">
        <color rgb="FFAB89FF"/>
      </right>
      <top style="thin">
        <color rgb="FFAB89FF"/>
      </top>
      <bottom/>
      <diagonal/>
    </border>
    <border>
      <left style="thin">
        <color rgb="FFAB89FF"/>
      </left>
      <right style="thin">
        <color rgb="FFAB89FF"/>
      </right>
      <top/>
      <bottom/>
      <diagonal/>
    </border>
    <border>
      <left style="thin">
        <color rgb="FFAB89FF"/>
      </left>
      <right style="thin">
        <color rgb="FFAB89FF"/>
      </right>
      <top/>
      <bottom style="thin">
        <color rgb="FFAB89FF"/>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n">
        <color theme="6" tint="-0.24994659260841701"/>
      </right>
      <top/>
      <bottom/>
      <diagonal/>
    </border>
    <border>
      <left style="thin">
        <color theme="6" tint="-0.24994659260841701"/>
      </left>
      <right style="thin">
        <color theme="6" tint="-0.24994659260841701"/>
      </right>
      <top/>
      <bottom style="thin">
        <color theme="6" tint="-0.24994659260841701"/>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2" fillId="0" borderId="0"/>
    <xf numFmtId="0" fontId="31" fillId="0" borderId="0" applyNumberFormat="0" applyFill="0" applyBorder="0" applyAlignment="0" applyProtection="0"/>
  </cellStyleXfs>
  <cellXfs count="129">
    <xf numFmtId="0" fontId="0" fillId="0" borderId="0" xfId="0"/>
    <xf numFmtId="0" fontId="0" fillId="0" borderId="0" xfId="0" applyAlignment="1">
      <alignment horizontal="center"/>
    </xf>
    <xf numFmtId="0" fontId="3" fillId="0" borderId="0" xfId="0" applyFont="1" applyAlignment="1">
      <alignment horizontal="center"/>
    </xf>
    <xf numFmtId="0" fontId="5" fillId="0" borderId="1" xfId="0" applyFont="1" applyBorder="1"/>
    <xf numFmtId="0" fontId="0" fillId="0" borderId="1" xfId="0" applyBorder="1"/>
    <xf numFmtId="0" fontId="5" fillId="0" borderId="0" xfId="0" applyFont="1" applyFill="1"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0" xfId="0" applyBorder="1"/>
    <xf numFmtId="0" fontId="5" fillId="0" borderId="0" xfId="0" applyFont="1" applyBorder="1"/>
    <xf numFmtId="0" fontId="5" fillId="0" borderId="0" xfId="0" applyFont="1" applyBorder="1" applyAlignment="1">
      <alignment horizontal="center"/>
    </xf>
    <xf numFmtId="0" fontId="0" fillId="0" borderId="0" xfId="0" applyBorder="1" applyAlignment="1">
      <alignment horizontal="center"/>
    </xf>
    <xf numFmtId="0" fontId="6" fillId="0" borderId="0" xfId="0" applyFont="1" applyAlignment="1">
      <alignment horizontal="center"/>
    </xf>
    <xf numFmtId="0" fontId="7" fillId="4" borderId="0" xfId="0" applyFont="1" applyFill="1" applyAlignment="1">
      <alignment horizontal="center"/>
    </xf>
    <xf numFmtId="0" fontId="8" fillId="3" borderId="0" xfId="0" applyFont="1" applyFill="1" applyAlignment="1">
      <alignment horizontal="center"/>
    </xf>
    <xf numFmtId="0" fontId="9" fillId="0" borderId="0" xfId="0" applyFont="1" applyAlignment="1">
      <alignment horizontal="left"/>
    </xf>
    <xf numFmtId="0" fontId="0" fillId="3" borderId="0" xfId="0" applyFill="1" applyProtection="1">
      <protection hidden="1"/>
    </xf>
    <xf numFmtId="0" fontId="0" fillId="2" borderId="2" xfId="0" applyFill="1" applyBorder="1" applyAlignment="1" applyProtection="1">
      <alignment horizontal="center"/>
      <protection hidden="1"/>
    </xf>
    <xf numFmtId="0" fontId="0" fillId="3" borderId="0" xfId="0" applyFill="1" applyAlignment="1" applyProtection="1">
      <alignment horizontal="center"/>
      <protection hidden="1"/>
    </xf>
    <xf numFmtId="0" fontId="10" fillId="3" borderId="2"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0" fontId="11" fillId="0" borderId="3" xfId="0" applyFont="1" applyFill="1" applyBorder="1" applyAlignment="1" applyProtection="1">
      <alignment horizontal="center"/>
      <protection hidden="1"/>
    </xf>
    <xf numFmtId="0" fontId="4" fillId="5" borderId="12" xfId="0" applyFont="1" applyFill="1" applyBorder="1" applyAlignment="1" applyProtection="1">
      <alignment horizontal="center"/>
      <protection locked="0" hidden="1"/>
    </xf>
    <xf numFmtId="0" fontId="4" fillId="5" borderId="13" xfId="0" applyFont="1" applyFill="1" applyBorder="1" applyAlignment="1" applyProtection="1">
      <alignment horizontal="center"/>
      <protection locked="0" hidden="1"/>
    </xf>
    <xf numFmtId="0" fontId="4" fillId="5" borderId="14" xfId="0" applyFont="1" applyFill="1" applyBorder="1" applyAlignment="1" applyProtection="1">
      <alignment horizontal="center"/>
      <protection locked="0" hidden="1"/>
    </xf>
    <xf numFmtId="0" fontId="0" fillId="6" borderId="4" xfId="0" applyFill="1" applyBorder="1" applyProtection="1">
      <protection hidden="1"/>
    </xf>
    <xf numFmtId="0" fontId="0" fillId="6" borderId="0" xfId="0" applyFill="1" applyBorder="1" applyProtection="1">
      <protection hidden="1"/>
    </xf>
    <xf numFmtId="0" fontId="0" fillId="5" borderId="0" xfId="0" applyFill="1" applyProtection="1">
      <protection hidden="1"/>
    </xf>
    <xf numFmtId="0" fontId="9" fillId="5" borderId="0" xfId="0" applyFont="1" applyFill="1" applyAlignment="1" applyProtection="1">
      <alignment horizontal="center"/>
      <protection hidden="1"/>
    </xf>
    <xf numFmtId="0" fontId="0" fillId="6" borderId="15" xfId="0" applyFill="1" applyBorder="1" applyProtection="1">
      <protection hidden="1"/>
    </xf>
    <xf numFmtId="0" fontId="12" fillId="6" borderId="16" xfId="0" applyFont="1" applyFill="1" applyBorder="1" applyAlignment="1" applyProtection="1">
      <alignment horizontal="center" vertical="center"/>
      <protection hidden="1"/>
    </xf>
    <xf numFmtId="0" fontId="0" fillId="6" borderId="16" xfId="0" applyFill="1" applyBorder="1" applyProtection="1">
      <protection hidden="1"/>
    </xf>
    <xf numFmtId="0" fontId="0" fillId="6" borderId="17" xfId="0" applyFill="1" applyBorder="1" applyProtection="1">
      <protection hidden="1"/>
    </xf>
    <xf numFmtId="0" fontId="0" fillId="6" borderId="18" xfId="0" applyFill="1" applyBorder="1" applyProtection="1">
      <protection hidden="1"/>
    </xf>
    <xf numFmtId="0" fontId="0" fillId="6" borderId="19" xfId="0" applyFill="1" applyBorder="1" applyProtection="1">
      <protection hidden="1"/>
    </xf>
    <xf numFmtId="0" fontId="0" fillId="6" borderId="20" xfId="0" applyFill="1" applyBorder="1" applyProtection="1">
      <protection hidden="1"/>
    </xf>
    <xf numFmtId="0" fontId="13" fillId="6" borderId="21" xfId="0" applyFont="1" applyFill="1" applyBorder="1" applyAlignment="1" applyProtection="1">
      <alignment horizontal="center"/>
      <protection hidden="1"/>
    </xf>
    <xf numFmtId="0" fontId="0" fillId="6" borderId="21" xfId="0" applyFill="1" applyBorder="1" applyProtection="1">
      <protection hidden="1"/>
    </xf>
    <xf numFmtId="0" fontId="0" fillId="6" borderId="22" xfId="0" applyFill="1" applyBorder="1" applyProtection="1">
      <protection hidden="1"/>
    </xf>
    <xf numFmtId="0" fontId="0" fillId="0" borderId="5" xfId="0" applyBorder="1" applyProtection="1">
      <protection hidden="1"/>
    </xf>
    <xf numFmtId="0" fontId="5" fillId="0" borderId="1" xfId="0" applyFont="1" applyBorder="1" applyProtection="1">
      <protection hidden="1"/>
    </xf>
    <xf numFmtId="0" fontId="0" fillId="0" borderId="1" xfId="0" applyBorder="1" applyProtection="1">
      <protection hidden="1"/>
    </xf>
    <xf numFmtId="0" fontId="0" fillId="0" borderId="6" xfId="0" applyBorder="1" applyProtection="1">
      <protection hidden="1"/>
    </xf>
    <xf numFmtId="0" fontId="0" fillId="0" borderId="7" xfId="0" applyBorder="1" applyProtection="1">
      <protection hidden="1"/>
    </xf>
    <xf numFmtId="0" fontId="5" fillId="0" borderId="0" xfId="0" applyFont="1" applyFill="1" applyBorder="1" applyAlignment="1" applyProtection="1">
      <alignment horizontal="center"/>
      <protection hidden="1"/>
    </xf>
    <xf numFmtId="0" fontId="0" fillId="0" borderId="0" xfId="0" applyFill="1" applyBorder="1" applyProtection="1">
      <protection hidden="1"/>
    </xf>
    <xf numFmtId="0" fontId="0" fillId="0" borderId="0" xfId="0" applyFill="1" applyBorder="1" applyAlignment="1" applyProtection="1">
      <alignment horizontal="center"/>
      <protection hidden="1"/>
    </xf>
    <xf numFmtId="0" fontId="0" fillId="0" borderId="0" xfId="0" applyBorder="1" applyProtection="1">
      <protection hidden="1"/>
    </xf>
    <xf numFmtId="0" fontId="0" fillId="0" borderId="8" xfId="0" applyFill="1" applyBorder="1" applyAlignment="1" applyProtection="1">
      <alignment horizontal="center"/>
      <protection hidden="1"/>
    </xf>
    <xf numFmtId="0" fontId="19" fillId="7" borderId="8" xfId="0" applyFont="1" applyFill="1" applyBorder="1" applyAlignment="1" applyProtection="1">
      <alignment horizontal="center"/>
      <protection hidden="1"/>
    </xf>
    <xf numFmtId="0" fontId="5" fillId="0" borderId="0" xfId="0" applyFont="1" applyBorder="1" applyProtection="1">
      <protection hidden="1"/>
    </xf>
    <xf numFmtId="0" fontId="0" fillId="0" borderId="8" xfId="0" applyBorder="1" applyProtection="1">
      <protection hidden="1"/>
    </xf>
    <xf numFmtId="0" fontId="5"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0" fillId="0" borderId="8" xfId="0" applyBorder="1" applyAlignment="1" applyProtection="1">
      <alignment horizontal="center"/>
      <protection hidden="1"/>
    </xf>
    <xf numFmtId="0" fontId="5" fillId="0" borderId="8" xfId="0" applyFont="1" applyBorder="1" applyAlignment="1" applyProtection="1">
      <alignment horizontal="center"/>
      <protection hidden="1"/>
    </xf>
    <xf numFmtId="0" fontId="0" fillId="0" borderId="9" xfId="0" applyBorder="1" applyProtection="1">
      <protection hidden="1"/>
    </xf>
    <xf numFmtId="0" fontId="0" fillId="0" borderId="10" xfId="0" applyBorder="1" applyProtection="1">
      <protection hidden="1"/>
    </xf>
    <xf numFmtId="0" fontId="0" fillId="0" borderId="10" xfId="0" applyBorder="1" applyAlignment="1" applyProtection="1">
      <alignment horizontal="center"/>
      <protection hidden="1"/>
    </xf>
    <xf numFmtId="0" fontId="0" fillId="0" borderId="11" xfId="0" applyBorder="1" applyProtection="1">
      <protection hidden="1"/>
    </xf>
    <xf numFmtId="0" fontId="19" fillId="7" borderId="10" xfId="0" applyFont="1" applyFill="1" applyBorder="1" applyAlignment="1" applyProtection="1">
      <alignment horizontal="center"/>
      <protection hidden="1"/>
    </xf>
    <xf numFmtId="0" fontId="0" fillId="8" borderId="0" xfId="0" applyFill="1" applyAlignment="1" applyProtection="1">
      <alignment horizontal="center"/>
      <protection hidden="1"/>
    </xf>
    <xf numFmtId="0" fontId="0" fillId="8" borderId="2" xfId="0" applyFill="1" applyBorder="1" applyAlignment="1" applyProtection="1">
      <alignment horizontal="center"/>
      <protection hidden="1"/>
    </xf>
    <xf numFmtId="0" fontId="20" fillId="8" borderId="2" xfId="0" applyFont="1" applyFill="1" applyBorder="1" applyAlignment="1" applyProtection="1">
      <alignment horizontal="center"/>
      <protection hidden="1"/>
    </xf>
    <xf numFmtId="0" fontId="2" fillId="8" borderId="2" xfId="0" applyFont="1" applyFill="1" applyBorder="1" applyAlignment="1" applyProtection="1">
      <alignment horizontal="center"/>
      <protection hidden="1"/>
    </xf>
    <xf numFmtId="0" fontId="0" fillId="8" borderId="0" xfId="0" applyFill="1" applyProtection="1">
      <protection hidden="1"/>
    </xf>
    <xf numFmtId="0" fontId="2" fillId="8" borderId="0" xfId="0" applyFont="1" applyFill="1" applyBorder="1" applyAlignment="1" applyProtection="1">
      <alignment horizontal="center"/>
      <protection hidden="1"/>
    </xf>
    <xf numFmtId="0" fontId="21" fillId="8" borderId="2" xfId="0" applyFont="1" applyFill="1" applyBorder="1" applyAlignment="1" applyProtection="1">
      <alignment horizontal="center"/>
      <protection hidden="1"/>
    </xf>
    <xf numFmtId="0" fontId="21" fillId="8" borderId="0" xfId="0" applyFont="1" applyFill="1" applyBorder="1" applyAlignment="1" applyProtection="1">
      <alignment horizontal="center"/>
      <protection hidden="1"/>
    </xf>
    <xf numFmtId="0" fontId="0" fillId="8" borderId="0" xfId="0" applyFill="1" applyBorder="1" applyAlignment="1" applyProtection="1">
      <alignment horizontal="center"/>
      <protection hidden="1"/>
    </xf>
    <xf numFmtId="0" fontId="2" fillId="8" borderId="36" xfId="0" applyFont="1" applyFill="1" applyBorder="1" applyAlignment="1" applyProtection="1">
      <alignment horizontal="center"/>
      <protection hidden="1"/>
    </xf>
    <xf numFmtId="0" fontId="21" fillId="8" borderId="36" xfId="0" applyFont="1" applyFill="1" applyBorder="1" applyAlignment="1" applyProtection="1">
      <alignment horizontal="center"/>
      <protection hidden="1"/>
    </xf>
    <xf numFmtId="0" fontId="21" fillId="8" borderId="0" xfId="0" applyFont="1" applyFill="1" applyAlignment="1" applyProtection="1">
      <alignment horizontal="center"/>
      <protection hidden="1"/>
    </xf>
    <xf numFmtId="0" fontId="0" fillId="0" borderId="2" xfId="0"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0" fillId="3" borderId="0" xfId="0" applyFill="1" applyBorder="1" applyProtection="1">
      <protection hidden="1"/>
    </xf>
    <xf numFmtId="0" fontId="2" fillId="0" borderId="0" xfId="0" applyFont="1" applyFill="1" applyBorder="1" applyProtection="1">
      <protection hidden="1"/>
    </xf>
    <xf numFmtId="0" fontId="0" fillId="3" borderId="36" xfId="0" applyFill="1" applyBorder="1" applyAlignment="1" applyProtection="1">
      <alignment horizontal="center"/>
      <protection hidden="1"/>
    </xf>
    <xf numFmtId="0" fontId="24" fillId="3" borderId="0" xfId="0" applyFont="1" applyFill="1" applyProtection="1">
      <protection hidden="1"/>
    </xf>
    <xf numFmtId="0" fontId="14" fillId="3" borderId="0" xfId="0" applyFont="1" applyFill="1" applyAlignment="1" applyProtection="1">
      <alignment horizontal="center"/>
      <protection hidden="1"/>
    </xf>
    <xf numFmtId="0" fontId="10" fillId="3" borderId="0" xfId="0" applyFont="1" applyFill="1" applyBorder="1" applyAlignment="1" applyProtection="1">
      <alignment horizontal="center"/>
      <protection hidden="1"/>
    </xf>
    <xf numFmtId="0" fontId="2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locked="0"/>
    </xf>
    <xf numFmtId="0" fontId="21"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25" fillId="2" borderId="0" xfId="0" applyFont="1" applyFill="1" applyAlignment="1" applyProtection="1">
      <alignment horizontal="left"/>
      <protection hidden="1"/>
    </xf>
    <xf numFmtId="0" fontId="22" fillId="3" borderId="0" xfId="0" applyFont="1" applyFill="1" applyAlignment="1" applyProtection="1">
      <alignment horizontal="left"/>
      <protection hidden="1"/>
    </xf>
    <xf numFmtId="0" fontId="25" fillId="3" borderId="0" xfId="0" applyFont="1" applyFill="1" applyAlignment="1" applyProtection="1">
      <alignment horizontal="left"/>
      <protection hidden="1"/>
    </xf>
    <xf numFmtId="0" fontId="2" fillId="0" borderId="0" xfId="1" applyFill="1" applyProtection="1">
      <protection locked="0" hidden="1"/>
    </xf>
    <xf numFmtId="0" fontId="2" fillId="9" borderId="0" xfId="1" applyFill="1" applyProtection="1">
      <protection hidden="1"/>
    </xf>
    <xf numFmtId="0" fontId="0" fillId="9" borderId="0" xfId="0" applyFill="1" applyProtection="1">
      <protection hidden="1"/>
    </xf>
    <xf numFmtId="0" fontId="26" fillId="9" borderId="0" xfId="1" applyFont="1" applyFill="1" applyProtection="1">
      <protection hidden="1"/>
    </xf>
    <xf numFmtId="0" fontId="26" fillId="9" borderId="0" xfId="0" applyFont="1" applyFill="1" applyProtection="1">
      <protection hidden="1"/>
    </xf>
    <xf numFmtId="0" fontId="27" fillId="9" borderId="0" xfId="1" applyFont="1" applyFill="1" applyAlignment="1" applyProtection="1">
      <alignment horizontal="center"/>
      <protection hidden="1"/>
    </xf>
    <xf numFmtId="0" fontId="27" fillId="9" borderId="0" xfId="1" applyFont="1" applyFill="1" applyAlignment="1" applyProtection="1">
      <alignment horizontal="center"/>
      <protection locked="0" hidden="1"/>
    </xf>
    <xf numFmtId="0" fontId="27" fillId="9" borderId="0" xfId="0" applyFont="1" applyFill="1" applyProtection="1">
      <protection hidden="1"/>
    </xf>
    <xf numFmtId="0" fontId="28" fillId="9" borderId="0" xfId="1" applyFont="1" applyFill="1" applyAlignment="1" applyProtection="1">
      <alignment horizontal="center"/>
      <protection hidden="1"/>
    </xf>
    <xf numFmtId="0" fontId="28" fillId="9" borderId="0" xfId="0" applyFont="1" applyFill="1" applyProtection="1">
      <protection hidden="1"/>
    </xf>
    <xf numFmtId="0" fontId="28" fillId="9" borderId="0" xfId="1" applyFont="1" applyFill="1" applyProtection="1">
      <protection hidden="1"/>
    </xf>
    <xf numFmtId="0" fontId="28" fillId="9" borderId="0" xfId="1" applyFont="1" applyFill="1" applyAlignment="1" applyProtection="1">
      <alignment horizontal="left"/>
      <protection hidden="1"/>
    </xf>
    <xf numFmtId="0" fontId="29" fillId="9" borderId="0" xfId="1" applyFont="1" applyFill="1" applyProtection="1">
      <protection hidden="1"/>
    </xf>
    <xf numFmtId="0" fontId="29" fillId="9" borderId="0" xfId="1" applyFont="1" applyFill="1" applyAlignment="1" applyProtection="1">
      <alignment horizontal="center"/>
      <protection hidden="1"/>
    </xf>
    <xf numFmtId="0" fontId="29" fillId="9" borderId="0" xfId="1" quotePrefix="1" applyFont="1" applyFill="1" applyProtection="1">
      <protection hidden="1"/>
    </xf>
    <xf numFmtId="0" fontId="2" fillId="9" borderId="0" xfId="0" applyFont="1" applyFill="1" applyBorder="1" applyProtection="1">
      <protection hidden="1"/>
    </xf>
    <xf numFmtId="0" fontId="30" fillId="9" borderId="0" xfId="2" applyFont="1" applyFill="1" applyProtection="1">
      <protection hidden="1"/>
    </xf>
    <xf numFmtId="0" fontId="10" fillId="3" borderId="0" xfId="2" applyFont="1" applyFill="1" applyProtection="1">
      <protection hidden="1"/>
    </xf>
    <xf numFmtId="0" fontId="32" fillId="9" borderId="0" xfId="0" applyFont="1" applyFill="1" applyProtection="1">
      <protection hidden="1"/>
    </xf>
    <xf numFmtId="0" fontId="33" fillId="3" borderId="0" xfId="0" applyFont="1" applyFill="1" applyProtection="1">
      <protection hidden="1"/>
    </xf>
    <xf numFmtId="0" fontId="23" fillId="3" borderId="0" xfId="0" applyFont="1" applyFill="1" applyBorder="1" applyAlignment="1" applyProtection="1">
      <alignment horizontal="right"/>
      <protection hidden="1"/>
    </xf>
    <xf numFmtId="0" fontId="23" fillId="3" borderId="0" xfId="0" quotePrefix="1" applyFont="1" applyFill="1" applyBorder="1" applyAlignment="1" applyProtection="1">
      <alignment horizontal="left"/>
      <protection hidden="1"/>
    </xf>
    <xf numFmtId="0" fontId="23" fillId="3" borderId="0" xfId="0" applyFont="1" applyFill="1" applyBorder="1" applyAlignment="1" applyProtection="1">
      <alignment horizontal="left"/>
      <protection hidden="1"/>
    </xf>
    <xf numFmtId="0" fontId="2" fillId="3" borderId="35" xfId="0" applyFont="1" applyFill="1" applyBorder="1" applyAlignment="1" applyProtection="1">
      <alignment horizontal="center"/>
      <protection hidden="1"/>
    </xf>
    <xf numFmtId="0" fontId="0" fillId="3" borderId="35" xfId="0" applyFill="1" applyBorder="1" applyAlignment="1" applyProtection="1">
      <alignment horizontal="center"/>
      <protection hidden="1"/>
    </xf>
    <xf numFmtId="0" fontId="14" fillId="2" borderId="0" xfId="0" applyFont="1" applyFill="1" applyAlignment="1" applyProtection="1">
      <alignment horizontal="center"/>
      <protection hidden="1"/>
    </xf>
    <xf numFmtId="0" fontId="21" fillId="8" borderId="32" xfId="0" applyFont="1" applyFill="1" applyBorder="1" applyAlignment="1" applyProtection="1">
      <alignment horizontal="center"/>
      <protection hidden="1"/>
    </xf>
    <xf numFmtId="0" fontId="21" fillId="8" borderId="33" xfId="0" applyFont="1" applyFill="1" applyBorder="1" applyAlignment="1" applyProtection="1">
      <alignment horizontal="center"/>
      <protection hidden="1"/>
    </xf>
    <xf numFmtId="0" fontId="21" fillId="8" borderId="34" xfId="0" applyFont="1" applyFill="1" applyBorder="1" applyAlignment="1" applyProtection="1">
      <alignment horizontal="center"/>
      <protection hidden="1"/>
    </xf>
    <xf numFmtId="0" fontId="25" fillId="3" borderId="0" xfId="0" applyFont="1" applyFill="1" applyAlignment="1" applyProtection="1">
      <alignment horizontal="center"/>
      <protection hidden="1"/>
    </xf>
    <xf numFmtId="0" fontId="15" fillId="4" borderId="23" xfId="0"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protection locked="0"/>
    </xf>
    <xf numFmtId="0" fontId="15" fillId="4" borderId="25"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7" fillId="0" borderId="0" xfId="0" quotePrefix="1" applyFont="1" applyAlignment="1">
      <alignment horizontal="center" vertical="center"/>
    </xf>
    <xf numFmtId="0" fontId="18" fillId="7" borderId="29" xfId="0" applyFont="1" applyFill="1" applyBorder="1" applyAlignment="1">
      <alignment horizontal="center" vertical="center"/>
    </xf>
    <xf numFmtId="0" fontId="18" fillId="7" borderId="30" xfId="0" applyFont="1" applyFill="1" applyBorder="1" applyAlignment="1">
      <alignment horizontal="center" vertical="center"/>
    </xf>
    <xf numFmtId="0" fontId="18" fillId="7" borderId="31" xfId="0" applyFont="1" applyFill="1" applyBorder="1" applyAlignment="1">
      <alignment horizontal="center" vertical="center"/>
    </xf>
    <xf numFmtId="0" fontId="22" fillId="9" borderId="0" xfId="1" applyFont="1" applyFill="1" applyAlignment="1" applyProtection="1">
      <alignment horizontal="left" vertical="center"/>
      <protection hidden="1"/>
    </xf>
  </cellXfs>
  <cellStyles count="3">
    <cellStyle name="Lien hypertexte" xfId="2" builtinId="8"/>
    <cellStyle name="Normal" xfId="0" builtinId="0"/>
    <cellStyle name="Normal 2" xfId="1" xr:uid="{00000000-0005-0000-0000-000001000000}"/>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
      <font>
        <b/>
        <i val="0"/>
        <color auto="1"/>
      </font>
      <fill>
        <patternFill>
          <bgColor rgb="FF92D050"/>
        </patternFill>
      </fill>
    </dxf>
  </dxfs>
  <tableStyles count="0" defaultTableStyle="TableStyleMedium9" defaultPivotStyle="PivotStyleLight16"/>
  <colors>
    <mruColors>
      <color rgb="FFDA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246754</xdr:colOff>
      <xdr:row>3</xdr:row>
      <xdr:rowOff>18602</xdr:rowOff>
    </xdr:from>
    <xdr:to>
      <xdr:col>2</xdr:col>
      <xdr:colOff>571500</xdr:colOff>
      <xdr:row>6</xdr:row>
      <xdr:rowOff>21113</xdr:rowOff>
    </xdr:to>
    <xdr:pic>
      <xdr:nvPicPr>
        <xdr:cNvPr id="5" name="Image 4">
          <a:extLst>
            <a:ext uri="{FF2B5EF4-FFF2-40B4-BE49-F238E27FC236}">
              <a16:creationId xmlns:a16="http://schemas.microsoft.com/office/drawing/2014/main" id="{213C7BD7-FE3F-43AA-9050-23A91E2B85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471" y="540406"/>
          <a:ext cx="573225" cy="520506"/>
        </a:xfrm>
        <a:prstGeom prst="rect">
          <a:avLst/>
        </a:prstGeom>
      </xdr:spPr>
    </xdr:pic>
    <xdr:clientData/>
  </xdr:twoCellAnchor>
  <xdr:twoCellAnchor editAs="oneCell">
    <xdr:from>
      <xdr:col>2</xdr:col>
      <xdr:colOff>16921</xdr:colOff>
      <xdr:row>10</xdr:row>
      <xdr:rowOff>59840</xdr:rowOff>
    </xdr:from>
    <xdr:to>
      <xdr:col>2</xdr:col>
      <xdr:colOff>551124</xdr:colOff>
      <xdr:row>12</xdr:row>
      <xdr:rowOff>135179</xdr:rowOff>
    </xdr:to>
    <xdr:pic>
      <xdr:nvPicPr>
        <xdr:cNvPr id="7" name="Image 6">
          <a:extLst>
            <a:ext uri="{FF2B5EF4-FFF2-40B4-BE49-F238E27FC236}">
              <a16:creationId xmlns:a16="http://schemas.microsoft.com/office/drawing/2014/main" id="{E8702FD7-51A7-48A0-A9AD-8466C10594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8117" y="1799188"/>
          <a:ext cx="538013" cy="419398"/>
        </a:xfrm>
        <a:prstGeom prst="rect">
          <a:avLst/>
        </a:prstGeom>
      </xdr:spPr>
    </xdr:pic>
    <xdr:clientData/>
  </xdr:twoCellAnchor>
  <xdr:twoCellAnchor editAs="oneCell">
    <xdr:from>
      <xdr:col>7</xdr:col>
      <xdr:colOff>22414</xdr:colOff>
      <xdr:row>10</xdr:row>
      <xdr:rowOff>54349</xdr:rowOff>
    </xdr:from>
    <xdr:to>
      <xdr:col>7</xdr:col>
      <xdr:colOff>551125</xdr:colOff>
      <xdr:row>12</xdr:row>
      <xdr:rowOff>129688</xdr:rowOff>
    </xdr:to>
    <xdr:pic>
      <xdr:nvPicPr>
        <xdr:cNvPr id="42" name="Image 41">
          <a:extLst>
            <a:ext uri="{FF2B5EF4-FFF2-40B4-BE49-F238E27FC236}">
              <a16:creationId xmlns:a16="http://schemas.microsoft.com/office/drawing/2014/main" id="{15C0DE71-4CE5-4DE0-81DC-039BA2F3F6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65175" y="1793697"/>
          <a:ext cx="532521" cy="427018"/>
        </a:xfrm>
        <a:prstGeom prst="rect">
          <a:avLst/>
        </a:prstGeom>
      </xdr:spPr>
    </xdr:pic>
    <xdr:clientData/>
  </xdr:twoCellAnchor>
  <xdr:twoCellAnchor editAs="oneCell">
    <xdr:from>
      <xdr:col>12</xdr:col>
      <xdr:colOff>28128</xdr:colOff>
      <xdr:row>10</xdr:row>
      <xdr:rowOff>18602</xdr:rowOff>
    </xdr:from>
    <xdr:to>
      <xdr:col>12</xdr:col>
      <xdr:colOff>588420</xdr:colOff>
      <xdr:row>12</xdr:row>
      <xdr:rowOff>93941</xdr:rowOff>
    </xdr:to>
    <xdr:pic>
      <xdr:nvPicPr>
        <xdr:cNvPr id="43" name="Image 42">
          <a:extLst>
            <a:ext uri="{FF2B5EF4-FFF2-40B4-BE49-F238E27FC236}">
              <a16:creationId xmlns:a16="http://schemas.microsoft.com/office/drawing/2014/main" id="{27C27B9D-3641-4E0E-B763-7CBD1354F9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06216" y="1699484"/>
          <a:ext cx="552672" cy="415326"/>
        </a:xfrm>
        <a:prstGeom prst="rect">
          <a:avLst/>
        </a:prstGeom>
      </xdr:spPr>
    </xdr:pic>
    <xdr:clientData/>
  </xdr:twoCellAnchor>
  <xdr:twoCellAnchor editAs="oneCell">
    <xdr:from>
      <xdr:col>17</xdr:col>
      <xdr:colOff>2129</xdr:colOff>
      <xdr:row>10</xdr:row>
      <xdr:rowOff>54349</xdr:rowOff>
    </xdr:from>
    <xdr:to>
      <xdr:col>17</xdr:col>
      <xdr:colOff>550462</xdr:colOff>
      <xdr:row>12</xdr:row>
      <xdr:rowOff>129688</xdr:rowOff>
    </xdr:to>
    <xdr:pic>
      <xdr:nvPicPr>
        <xdr:cNvPr id="44" name="Image 43">
          <a:extLst>
            <a:ext uri="{FF2B5EF4-FFF2-40B4-BE49-F238E27FC236}">
              <a16:creationId xmlns:a16="http://schemas.microsoft.com/office/drawing/2014/main" id="{6A91F39C-9C00-416D-BD70-6850257340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96303" y="1793697"/>
          <a:ext cx="544523" cy="427018"/>
        </a:xfrm>
        <a:prstGeom prst="rect">
          <a:avLst/>
        </a:prstGeom>
      </xdr:spPr>
    </xdr:pic>
    <xdr:clientData/>
  </xdr:twoCellAnchor>
  <xdr:twoCellAnchor editAs="oneCell">
    <xdr:from>
      <xdr:col>22</xdr:col>
      <xdr:colOff>0</xdr:colOff>
      <xdr:row>3</xdr:row>
      <xdr:rowOff>16695</xdr:rowOff>
    </xdr:from>
    <xdr:to>
      <xdr:col>23</xdr:col>
      <xdr:colOff>21037</xdr:colOff>
      <xdr:row>6</xdr:row>
      <xdr:rowOff>21110</xdr:rowOff>
    </xdr:to>
    <xdr:pic>
      <xdr:nvPicPr>
        <xdr:cNvPr id="3" name="Image 2">
          <a:extLst>
            <a:ext uri="{FF2B5EF4-FFF2-40B4-BE49-F238E27FC236}">
              <a16:creationId xmlns:a16="http://schemas.microsoft.com/office/drawing/2014/main" id="{4153977B-0FAC-4DF7-8890-B814D65F06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24022" y="538499"/>
          <a:ext cx="621195" cy="522410"/>
        </a:xfrm>
        <a:prstGeom prst="rect">
          <a:avLst/>
        </a:prstGeom>
      </xdr:spPr>
    </xdr:pic>
    <xdr:clientData/>
  </xdr:twoCellAnchor>
  <xdr:twoCellAnchor editAs="oneCell">
    <xdr:from>
      <xdr:col>22</xdr:col>
      <xdr:colOff>0</xdr:colOff>
      <xdr:row>10</xdr:row>
      <xdr:rowOff>22187</xdr:rowOff>
    </xdr:from>
    <xdr:to>
      <xdr:col>23</xdr:col>
      <xdr:colOff>0</xdr:colOff>
      <xdr:row>12</xdr:row>
      <xdr:rowOff>133722</xdr:rowOff>
    </xdr:to>
    <xdr:pic>
      <xdr:nvPicPr>
        <xdr:cNvPr id="6" name="Image 5">
          <a:extLst>
            <a:ext uri="{FF2B5EF4-FFF2-40B4-BE49-F238E27FC236}">
              <a16:creationId xmlns:a16="http://schemas.microsoft.com/office/drawing/2014/main" id="{924FDDDC-9E68-4233-B4FE-499B4AA01AD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24022" y="1761535"/>
          <a:ext cx="596348" cy="455594"/>
        </a:xfrm>
        <a:prstGeom prst="rect">
          <a:avLst/>
        </a:prstGeom>
      </xdr:spPr>
    </xdr:pic>
    <xdr:clientData/>
  </xdr:twoCellAnchor>
  <xdr:twoCellAnchor editAs="oneCell">
    <xdr:from>
      <xdr:col>36</xdr:col>
      <xdr:colOff>229076</xdr:colOff>
      <xdr:row>10</xdr:row>
      <xdr:rowOff>39464</xdr:rowOff>
    </xdr:from>
    <xdr:to>
      <xdr:col>37</xdr:col>
      <xdr:colOff>555597</xdr:colOff>
      <xdr:row>12</xdr:row>
      <xdr:rowOff>172086</xdr:rowOff>
    </xdr:to>
    <xdr:pic>
      <xdr:nvPicPr>
        <xdr:cNvPr id="40" name="Image 39">
          <a:extLst>
            <a:ext uri="{FF2B5EF4-FFF2-40B4-BE49-F238E27FC236}">
              <a16:creationId xmlns:a16="http://schemas.microsoft.com/office/drawing/2014/main" id="{3E7436D4-438F-41F8-AC9F-3FF3C6298C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119011" y="1778812"/>
          <a:ext cx="582619" cy="470966"/>
        </a:xfrm>
        <a:prstGeom prst="rect">
          <a:avLst/>
        </a:prstGeom>
      </xdr:spPr>
    </xdr:pic>
    <xdr:clientData/>
  </xdr:twoCellAnchor>
  <xdr:twoCellAnchor editAs="oneCell">
    <xdr:from>
      <xdr:col>32</xdr:col>
      <xdr:colOff>23430</xdr:colOff>
      <xdr:row>10</xdr:row>
      <xdr:rowOff>18602</xdr:rowOff>
    </xdr:from>
    <xdr:to>
      <xdr:col>33</xdr:col>
      <xdr:colOff>3102</xdr:colOff>
      <xdr:row>12</xdr:row>
      <xdr:rowOff>130137</xdr:rowOff>
    </xdr:to>
    <xdr:pic>
      <xdr:nvPicPr>
        <xdr:cNvPr id="41" name="Image 40">
          <a:extLst>
            <a:ext uri="{FF2B5EF4-FFF2-40B4-BE49-F238E27FC236}">
              <a16:creationId xmlns:a16="http://schemas.microsoft.com/office/drawing/2014/main" id="{D52FCAA7-B52E-49E0-A179-BC045D6EE7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240278" y="1757950"/>
          <a:ext cx="560118" cy="463214"/>
        </a:xfrm>
        <a:prstGeom prst="rect">
          <a:avLst/>
        </a:prstGeom>
      </xdr:spPr>
    </xdr:pic>
    <xdr:clientData/>
  </xdr:twoCellAnchor>
  <xdr:twoCellAnchor editAs="oneCell">
    <xdr:from>
      <xdr:col>27</xdr:col>
      <xdr:colOff>19707</xdr:colOff>
      <xdr:row>10</xdr:row>
      <xdr:rowOff>54568</xdr:rowOff>
    </xdr:from>
    <xdr:to>
      <xdr:col>27</xdr:col>
      <xdr:colOff>589177</xdr:colOff>
      <xdr:row>12</xdr:row>
      <xdr:rowOff>171991</xdr:rowOff>
    </xdr:to>
    <xdr:pic>
      <xdr:nvPicPr>
        <xdr:cNvPr id="45" name="Image 44">
          <a:extLst>
            <a:ext uri="{FF2B5EF4-FFF2-40B4-BE49-F238E27FC236}">
              <a16:creationId xmlns:a16="http://schemas.microsoft.com/office/drawing/2014/main" id="{90C1E127-2F04-4933-9078-2FF1B8E8B3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98424" y="1793916"/>
          <a:ext cx="565660" cy="461482"/>
        </a:xfrm>
        <a:prstGeom prst="rect">
          <a:avLst/>
        </a:prstGeom>
      </xdr:spPr>
    </xdr:pic>
    <xdr:clientData/>
  </xdr:twoCellAnchor>
  <xdr:twoCellAnchor editAs="oneCell">
    <xdr:from>
      <xdr:col>21</xdr:col>
      <xdr:colOff>246529</xdr:colOff>
      <xdr:row>18</xdr:row>
      <xdr:rowOff>48408</xdr:rowOff>
    </xdr:from>
    <xdr:to>
      <xdr:col>23</xdr:col>
      <xdr:colOff>20731</xdr:colOff>
      <xdr:row>21</xdr:row>
      <xdr:rowOff>3286</xdr:rowOff>
    </xdr:to>
    <xdr:pic>
      <xdr:nvPicPr>
        <xdr:cNvPr id="9" name="Image 8">
          <a:extLst>
            <a:ext uri="{FF2B5EF4-FFF2-40B4-BE49-F238E27FC236}">
              <a16:creationId xmlns:a16="http://schemas.microsoft.com/office/drawing/2014/main" id="{D757E3A3-96EE-4248-B668-DFD34A60153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62264" y="3073996"/>
          <a:ext cx="616323" cy="459143"/>
        </a:xfrm>
        <a:prstGeom prst="rect">
          <a:avLst/>
        </a:prstGeom>
      </xdr:spPr>
    </xdr:pic>
    <xdr:clientData/>
  </xdr:twoCellAnchor>
  <xdr:twoCellAnchor editAs="oneCell">
    <xdr:from>
      <xdr:col>37</xdr:col>
      <xdr:colOff>3809</xdr:colOff>
      <xdr:row>18</xdr:row>
      <xdr:rowOff>25998</xdr:rowOff>
    </xdr:from>
    <xdr:to>
      <xdr:col>38</xdr:col>
      <xdr:colOff>15902</xdr:colOff>
      <xdr:row>21</xdr:row>
      <xdr:rowOff>3736</xdr:rowOff>
    </xdr:to>
    <xdr:pic>
      <xdr:nvPicPr>
        <xdr:cNvPr id="46" name="Image 45">
          <a:extLst>
            <a:ext uri="{FF2B5EF4-FFF2-40B4-BE49-F238E27FC236}">
              <a16:creationId xmlns:a16="http://schemas.microsoft.com/office/drawing/2014/main" id="{E4A2D98D-B098-49AF-A037-85D092771AF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142222" y="3156824"/>
          <a:ext cx="584256" cy="499542"/>
        </a:xfrm>
        <a:prstGeom prst="rect">
          <a:avLst/>
        </a:prstGeom>
      </xdr:spPr>
    </xdr:pic>
    <xdr:clientData/>
  </xdr:twoCellAnchor>
  <xdr:twoCellAnchor editAs="oneCell">
    <xdr:from>
      <xdr:col>32</xdr:col>
      <xdr:colOff>0</xdr:colOff>
      <xdr:row>18</xdr:row>
      <xdr:rowOff>1905</xdr:rowOff>
    </xdr:from>
    <xdr:to>
      <xdr:col>33</xdr:col>
      <xdr:colOff>3809</xdr:colOff>
      <xdr:row>20</xdr:row>
      <xdr:rowOff>134397</xdr:rowOff>
    </xdr:to>
    <xdr:pic>
      <xdr:nvPicPr>
        <xdr:cNvPr id="47" name="Image 46">
          <a:extLst>
            <a:ext uri="{FF2B5EF4-FFF2-40B4-BE49-F238E27FC236}">
              <a16:creationId xmlns:a16="http://schemas.microsoft.com/office/drawing/2014/main" id="{06686E3C-B703-4265-B834-EAA616A7957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16848" y="3132731"/>
          <a:ext cx="588065" cy="476551"/>
        </a:xfrm>
        <a:prstGeom prst="rect">
          <a:avLst/>
        </a:prstGeom>
      </xdr:spPr>
    </xdr:pic>
    <xdr:clientData/>
  </xdr:twoCellAnchor>
  <xdr:twoCellAnchor editAs="oneCell">
    <xdr:from>
      <xdr:col>27</xdr:col>
      <xdr:colOff>11205</xdr:colOff>
      <xdr:row>18</xdr:row>
      <xdr:rowOff>44824</xdr:rowOff>
    </xdr:from>
    <xdr:to>
      <xdr:col>28</xdr:col>
      <xdr:colOff>20729</xdr:colOff>
      <xdr:row>21</xdr:row>
      <xdr:rowOff>16847</xdr:rowOff>
    </xdr:to>
    <xdr:pic>
      <xdr:nvPicPr>
        <xdr:cNvPr id="48" name="Image 47">
          <a:extLst>
            <a:ext uri="{FF2B5EF4-FFF2-40B4-BE49-F238E27FC236}">
              <a16:creationId xmlns:a16="http://schemas.microsoft.com/office/drawing/2014/main" id="{3A732D66-00B1-4C36-834B-0E983B05711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076764" y="3070412"/>
          <a:ext cx="601307" cy="464858"/>
        </a:xfrm>
        <a:prstGeom prst="rect">
          <a:avLst/>
        </a:prstGeom>
      </xdr:spPr>
    </xdr:pic>
    <xdr:clientData/>
  </xdr:twoCellAnchor>
  <xdr:twoCellAnchor editAs="oneCell">
    <xdr:from>
      <xdr:col>2</xdr:col>
      <xdr:colOff>0</xdr:colOff>
      <xdr:row>18</xdr:row>
      <xdr:rowOff>48408</xdr:rowOff>
    </xdr:from>
    <xdr:to>
      <xdr:col>3</xdr:col>
      <xdr:colOff>0</xdr:colOff>
      <xdr:row>21</xdr:row>
      <xdr:rowOff>1382</xdr:rowOff>
    </xdr:to>
    <xdr:pic>
      <xdr:nvPicPr>
        <xdr:cNvPr id="16" name="Image 15">
          <a:extLst>
            <a:ext uri="{FF2B5EF4-FFF2-40B4-BE49-F238E27FC236}">
              <a16:creationId xmlns:a16="http://schemas.microsoft.com/office/drawing/2014/main" id="{E7FF6655-187F-4B6A-8F62-2E69A696806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6324" y="3073996"/>
          <a:ext cx="593911" cy="457239"/>
        </a:xfrm>
        <a:prstGeom prst="rect">
          <a:avLst/>
        </a:prstGeom>
      </xdr:spPr>
    </xdr:pic>
    <xdr:clientData/>
  </xdr:twoCellAnchor>
  <xdr:twoCellAnchor editAs="oneCell">
    <xdr:from>
      <xdr:col>17</xdr:col>
      <xdr:colOff>0</xdr:colOff>
      <xdr:row>18</xdr:row>
      <xdr:rowOff>52219</xdr:rowOff>
    </xdr:from>
    <xdr:to>
      <xdr:col>18</xdr:col>
      <xdr:colOff>16922</xdr:colOff>
      <xdr:row>21</xdr:row>
      <xdr:rowOff>22338</xdr:rowOff>
    </xdr:to>
    <xdr:pic>
      <xdr:nvPicPr>
        <xdr:cNvPr id="49" name="Image 48">
          <a:extLst>
            <a:ext uri="{FF2B5EF4-FFF2-40B4-BE49-F238E27FC236}">
              <a16:creationId xmlns:a16="http://schemas.microsoft.com/office/drawing/2014/main" id="{FE2217B1-D6B0-4F94-B00A-7FA957FDE71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670176" y="3077807"/>
          <a:ext cx="618229" cy="478194"/>
        </a:xfrm>
        <a:prstGeom prst="rect">
          <a:avLst/>
        </a:prstGeom>
      </xdr:spPr>
    </xdr:pic>
    <xdr:clientData/>
  </xdr:twoCellAnchor>
  <xdr:twoCellAnchor editAs="oneCell">
    <xdr:from>
      <xdr:col>12</xdr:col>
      <xdr:colOff>3586</xdr:colOff>
      <xdr:row>18</xdr:row>
      <xdr:rowOff>22412</xdr:rowOff>
    </xdr:from>
    <xdr:to>
      <xdr:col>12</xdr:col>
      <xdr:colOff>534073</xdr:colOff>
      <xdr:row>20</xdr:row>
      <xdr:rowOff>154905</xdr:rowOff>
    </xdr:to>
    <xdr:pic>
      <xdr:nvPicPr>
        <xdr:cNvPr id="50" name="Image 49">
          <a:extLst>
            <a:ext uri="{FF2B5EF4-FFF2-40B4-BE49-F238E27FC236}">
              <a16:creationId xmlns:a16="http://schemas.microsoft.com/office/drawing/2014/main" id="{7BC54148-5042-489B-A964-8E37C1D0A8A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81674" y="3048000"/>
          <a:ext cx="530487" cy="468669"/>
        </a:xfrm>
        <a:prstGeom prst="rect">
          <a:avLst/>
        </a:prstGeom>
      </xdr:spPr>
    </xdr:pic>
    <xdr:clientData/>
  </xdr:twoCellAnchor>
  <xdr:twoCellAnchor editAs="oneCell">
    <xdr:from>
      <xdr:col>7</xdr:col>
      <xdr:colOff>18602</xdr:colOff>
      <xdr:row>18</xdr:row>
      <xdr:rowOff>31713</xdr:rowOff>
    </xdr:from>
    <xdr:to>
      <xdr:col>8</xdr:col>
      <xdr:colOff>18601</xdr:colOff>
      <xdr:row>21</xdr:row>
      <xdr:rowOff>3737</xdr:rowOff>
    </xdr:to>
    <xdr:pic>
      <xdr:nvPicPr>
        <xdr:cNvPr id="51" name="Image 50">
          <a:extLst>
            <a:ext uri="{FF2B5EF4-FFF2-40B4-BE49-F238E27FC236}">
              <a16:creationId xmlns:a16="http://schemas.microsoft.com/office/drawing/2014/main" id="{27B9830F-552A-4910-B979-FACD6762AA3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315808" y="3057301"/>
          <a:ext cx="597721" cy="476289"/>
        </a:xfrm>
        <a:prstGeom prst="rect">
          <a:avLst/>
        </a:prstGeom>
      </xdr:spPr>
    </xdr:pic>
    <xdr:clientData/>
  </xdr:twoCellAnchor>
  <xdr:twoCellAnchor editAs="oneCell">
    <xdr:from>
      <xdr:col>27</xdr:col>
      <xdr:colOff>29473</xdr:colOff>
      <xdr:row>27</xdr:row>
      <xdr:rowOff>57090</xdr:rowOff>
    </xdr:from>
    <xdr:to>
      <xdr:col>27</xdr:col>
      <xdr:colOff>590164</xdr:colOff>
      <xdr:row>29</xdr:row>
      <xdr:rowOff>133218</xdr:rowOff>
    </xdr:to>
    <xdr:pic>
      <xdr:nvPicPr>
        <xdr:cNvPr id="23" name="Image 22">
          <a:extLst>
            <a:ext uri="{FF2B5EF4-FFF2-40B4-BE49-F238E27FC236}">
              <a16:creationId xmlns:a16="http://schemas.microsoft.com/office/drawing/2014/main" id="{35A71FBD-2ACE-480F-A434-6C153A4752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0308190" y="4753329"/>
          <a:ext cx="556881" cy="427807"/>
        </a:xfrm>
        <a:prstGeom prst="rect">
          <a:avLst/>
        </a:prstGeom>
      </xdr:spPr>
    </xdr:pic>
    <xdr:clientData/>
  </xdr:twoCellAnchor>
  <xdr:twoCellAnchor editAs="oneCell">
    <xdr:from>
      <xdr:col>22</xdr:col>
      <xdr:colOff>29263</xdr:colOff>
      <xdr:row>27</xdr:row>
      <xdr:rowOff>53280</xdr:rowOff>
    </xdr:from>
    <xdr:to>
      <xdr:col>22</xdr:col>
      <xdr:colOff>587668</xdr:colOff>
      <xdr:row>29</xdr:row>
      <xdr:rowOff>137028</xdr:rowOff>
    </xdr:to>
    <xdr:pic>
      <xdr:nvPicPr>
        <xdr:cNvPr id="54" name="Image 53">
          <a:extLst>
            <a:ext uri="{FF2B5EF4-FFF2-40B4-BE49-F238E27FC236}">
              <a16:creationId xmlns:a16="http://schemas.microsoft.com/office/drawing/2014/main" id="{20E1CA75-ED6D-41D6-9E92-847A38B2951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353285" y="4749519"/>
          <a:ext cx="546975" cy="427807"/>
        </a:xfrm>
        <a:prstGeom prst="rect">
          <a:avLst/>
        </a:prstGeom>
      </xdr:spPr>
    </xdr:pic>
    <xdr:clientData/>
  </xdr:twoCellAnchor>
  <xdr:twoCellAnchor editAs="oneCell">
    <xdr:from>
      <xdr:col>16</xdr:col>
      <xdr:colOff>211007</xdr:colOff>
      <xdr:row>2</xdr:row>
      <xdr:rowOff>163083</xdr:rowOff>
    </xdr:from>
    <xdr:to>
      <xdr:col>17</xdr:col>
      <xdr:colOff>550810</xdr:colOff>
      <xdr:row>5</xdr:row>
      <xdr:rowOff>173215</xdr:rowOff>
    </xdr:to>
    <xdr:pic>
      <xdr:nvPicPr>
        <xdr:cNvPr id="55" name="Image 54">
          <a:extLst>
            <a:ext uri="{FF2B5EF4-FFF2-40B4-BE49-F238E27FC236}">
              <a16:creationId xmlns:a16="http://schemas.microsoft.com/office/drawing/2014/main" id="{78A8E48E-D747-4F7C-9898-7BFFE6903C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6703" y="510953"/>
          <a:ext cx="597806" cy="518601"/>
        </a:xfrm>
        <a:prstGeom prst="rect">
          <a:avLst/>
        </a:prstGeom>
      </xdr:spPr>
    </xdr:pic>
    <xdr:clientData/>
  </xdr:twoCellAnchor>
  <xdr:twoCellAnchor editAs="oneCell">
    <xdr:from>
      <xdr:col>12</xdr:col>
      <xdr:colOff>16922</xdr:colOff>
      <xdr:row>3</xdr:row>
      <xdr:rowOff>18826</xdr:rowOff>
    </xdr:from>
    <xdr:to>
      <xdr:col>12</xdr:col>
      <xdr:colOff>551126</xdr:colOff>
      <xdr:row>6</xdr:row>
      <xdr:rowOff>17527</xdr:rowOff>
    </xdr:to>
    <xdr:pic>
      <xdr:nvPicPr>
        <xdr:cNvPr id="56" name="Image 55">
          <a:extLst>
            <a:ext uri="{FF2B5EF4-FFF2-40B4-BE49-F238E27FC236}">
              <a16:creationId xmlns:a16="http://schemas.microsoft.com/office/drawing/2014/main" id="{5930FE87-940A-4037-AD61-CD91094E75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1248" y="540630"/>
          <a:ext cx="538014" cy="524316"/>
        </a:xfrm>
        <a:prstGeom prst="rect">
          <a:avLst/>
        </a:prstGeom>
      </xdr:spPr>
    </xdr:pic>
    <xdr:clientData/>
  </xdr:twoCellAnchor>
  <xdr:twoCellAnchor editAs="oneCell">
    <xdr:from>
      <xdr:col>6</xdr:col>
      <xdr:colOff>244178</xdr:colOff>
      <xdr:row>2</xdr:row>
      <xdr:rowOff>162598</xdr:rowOff>
    </xdr:from>
    <xdr:to>
      <xdr:col>7</xdr:col>
      <xdr:colOff>555597</xdr:colOff>
      <xdr:row>6</xdr:row>
      <xdr:rowOff>0</xdr:rowOff>
    </xdr:to>
    <xdr:pic>
      <xdr:nvPicPr>
        <xdr:cNvPr id="57" name="Image 56">
          <a:extLst>
            <a:ext uri="{FF2B5EF4-FFF2-40B4-BE49-F238E27FC236}">
              <a16:creationId xmlns:a16="http://schemas.microsoft.com/office/drawing/2014/main" id="{ADEBBD01-5D69-49E1-902E-1C3ACD0D2F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8461" y="510468"/>
          <a:ext cx="567518" cy="533971"/>
        </a:xfrm>
        <a:prstGeom prst="rect">
          <a:avLst/>
        </a:prstGeom>
      </xdr:spPr>
    </xdr:pic>
    <xdr:clientData/>
  </xdr:twoCellAnchor>
  <xdr:twoCellAnchor editAs="oneCell">
    <xdr:from>
      <xdr:col>26</xdr:col>
      <xdr:colOff>237230</xdr:colOff>
      <xdr:row>3</xdr:row>
      <xdr:rowOff>13111</xdr:rowOff>
    </xdr:from>
    <xdr:to>
      <xdr:col>28</xdr:col>
      <xdr:colOff>21038</xdr:colOff>
      <xdr:row>6</xdr:row>
      <xdr:rowOff>19431</xdr:rowOff>
    </xdr:to>
    <xdr:pic>
      <xdr:nvPicPr>
        <xdr:cNvPr id="58" name="Image 57">
          <a:extLst>
            <a:ext uri="{FF2B5EF4-FFF2-40B4-BE49-F238E27FC236}">
              <a16:creationId xmlns:a16="http://schemas.microsoft.com/office/drawing/2014/main" id="{8771C82F-71E2-49C1-BCFA-D483DC7AEC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267469" y="534915"/>
          <a:ext cx="632444" cy="524315"/>
        </a:xfrm>
        <a:prstGeom prst="rect">
          <a:avLst/>
        </a:prstGeom>
      </xdr:spPr>
    </xdr:pic>
    <xdr:clientData/>
  </xdr:twoCellAnchor>
  <xdr:twoCellAnchor editAs="oneCell">
    <xdr:from>
      <xdr:col>32</xdr:col>
      <xdr:colOff>0</xdr:colOff>
      <xdr:row>3</xdr:row>
      <xdr:rowOff>1679</xdr:rowOff>
    </xdr:from>
    <xdr:to>
      <xdr:col>33</xdr:col>
      <xdr:colOff>20374</xdr:colOff>
      <xdr:row>6</xdr:row>
      <xdr:rowOff>19429</xdr:rowOff>
    </xdr:to>
    <xdr:pic>
      <xdr:nvPicPr>
        <xdr:cNvPr id="59" name="Image 58">
          <a:extLst>
            <a:ext uri="{FF2B5EF4-FFF2-40B4-BE49-F238E27FC236}">
              <a16:creationId xmlns:a16="http://schemas.microsoft.com/office/drawing/2014/main" id="{851B494C-8E6B-424B-8287-73B6D1A27AD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216848" y="523483"/>
          <a:ext cx="604630" cy="535745"/>
        </a:xfrm>
        <a:prstGeom prst="rect">
          <a:avLst/>
        </a:prstGeom>
      </xdr:spPr>
    </xdr:pic>
    <xdr:clientData/>
  </xdr:twoCellAnchor>
  <xdr:twoCellAnchor editAs="oneCell">
    <xdr:from>
      <xdr:col>37</xdr:col>
      <xdr:colOff>13110</xdr:colOff>
      <xdr:row>3</xdr:row>
      <xdr:rowOff>0</xdr:rowOff>
    </xdr:from>
    <xdr:to>
      <xdr:col>37</xdr:col>
      <xdr:colOff>550462</xdr:colOff>
      <xdr:row>6</xdr:row>
      <xdr:rowOff>0</xdr:rowOff>
    </xdr:to>
    <xdr:pic>
      <xdr:nvPicPr>
        <xdr:cNvPr id="60" name="Image 59">
          <a:extLst>
            <a:ext uri="{FF2B5EF4-FFF2-40B4-BE49-F238E27FC236}">
              <a16:creationId xmlns:a16="http://schemas.microsoft.com/office/drawing/2014/main" id="{F3178B69-A421-4C4B-8DA1-18957B6477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151523" y="521804"/>
          <a:ext cx="533542" cy="522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504825</xdr:colOff>
      <xdr:row>9</xdr:row>
      <xdr:rowOff>85726</xdr:rowOff>
    </xdr:from>
    <xdr:to>
      <xdr:col>11</xdr:col>
      <xdr:colOff>104775</xdr:colOff>
      <xdr:row>12</xdr:row>
      <xdr:rowOff>114301</xdr:rowOff>
    </xdr:to>
    <xdr:sp macro="" textlink="">
      <xdr:nvSpPr>
        <xdr:cNvPr id="2" name="Légende sans bordure 1 1">
          <a:extLst>
            <a:ext uri="{FF2B5EF4-FFF2-40B4-BE49-F238E27FC236}">
              <a16:creationId xmlns:a16="http://schemas.microsoft.com/office/drawing/2014/main" id="{00000000-0008-0000-0400-000002000000}"/>
            </a:ext>
          </a:extLst>
        </xdr:cNvPr>
        <xdr:cNvSpPr/>
      </xdr:nvSpPr>
      <xdr:spPr>
        <a:xfrm>
          <a:off x="7362825" y="1647826"/>
          <a:ext cx="1123950" cy="514350"/>
        </a:xfrm>
        <a:prstGeom prst="callout1">
          <a:avLst>
            <a:gd name="adj1" fmla="val -7603"/>
            <a:gd name="adj2" fmla="val 46701"/>
            <a:gd name="adj3" fmla="val -206982"/>
            <a:gd name="adj4" fmla="val 49273"/>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fr-BE" sz="1100">
              <a:solidFill>
                <a:schemeClr val="accent6">
                  <a:lumMod val="75000"/>
                </a:schemeClr>
              </a:solidFill>
            </a:rPr>
            <a:t>Valeur du</a:t>
          </a:r>
          <a:r>
            <a:rPr lang="fr-BE" sz="1100" baseline="0">
              <a:solidFill>
                <a:schemeClr val="accent6">
                  <a:lumMod val="75000"/>
                </a:schemeClr>
              </a:solidFill>
            </a:rPr>
            <a:t> byte s'il est non signé</a:t>
          </a:r>
          <a:endParaRPr lang="fr-BE" sz="1100">
            <a:solidFill>
              <a:schemeClr val="accent6">
                <a:lumMod val="75000"/>
              </a:schemeClr>
            </a:solidFill>
          </a:endParaRPr>
        </a:p>
      </xdr:txBody>
    </xdr:sp>
    <xdr:clientData/>
  </xdr:twoCellAnchor>
  <xdr:twoCellAnchor>
    <xdr:from>
      <xdr:col>11</xdr:col>
      <xdr:colOff>638175</xdr:colOff>
      <xdr:row>9</xdr:row>
      <xdr:rowOff>114301</xdr:rowOff>
    </xdr:from>
    <xdr:to>
      <xdr:col>13</xdr:col>
      <xdr:colOff>238125</xdr:colOff>
      <xdr:row>12</xdr:row>
      <xdr:rowOff>142876</xdr:rowOff>
    </xdr:to>
    <xdr:sp macro="" textlink="">
      <xdr:nvSpPr>
        <xdr:cNvPr id="5" name="Légende sans bordure 1 4">
          <a:extLst>
            <a:ext uri="{FF2B5EF4-FFF2-40B4-BE49-F238E27FC236}">
              <a16:creationId xmlns:a16="http://schemas.microsoft.com/office/drawing/2014/main" id="{00000000-0008-0000-0400-000005000000}"/>
            </a:ext>
          </a:extLst>
        </xdr:cNvPr>
        <xdr:cNvSpPr/>
      </xdr:nvSpPr>
      <xdr:spPr>
        <a:xfrm>
          <a:off x="9020175" y="1676401"/>
          <a:ext cx="1123950" cy="514350"/>
        </a:xfrm>
        <a:prstGeom prst="callout1">
          <a:avLst>
            <a:gd name="adj1" fmla="val -7603"/>
            <a:gd name="adj2" fmla="val 46701"/>
            <a:gd name="adj3" fmla="val -206982"/>
            <a:gd name="adj4" fmla="val 49273"/>
          </a:avLst>
        </a:prstGeom>
        <a:solidFill>
          <a:srgbClr val="FFFFC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fr-BE" sz="1100">
              <a:solidFill>
                <a:schemeClr val="accent6">
                  <a:lumMod val="75000"/>
                </a:schemeClr>
              </a:solidFill>
            </a:rPr>
            <a:t>Valeur du</a:t>
          </a:r>
          <a:r>
            <a:rPr lang="fr-BE" sz="1100" baseline="0">
              <a:solidFill>
                <a:schemeClr val="accent6">
                  <a:lumMod val="75000"/>
                </a:schemeClr>
              </a:solidFill>
            </a:rPr>
            <a:t> byte s'il est signé</a:t>
          </a:r>
          <a:endParaRPr lang="fr-BE" sz="1100">
            <a:solidFill>
              <a:schemeClr val="accent6">
                <a:lumMod val="7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2</xdr:row>
      <xdr:rowOff>133350</xdr:rowOff>
    </xdr:from>
    <xdr:to>
      <xdr:col>7</xdr:col>
      <xdr:colOff>638175</xdr:colOff>
      <xdr:row>6</xdr:row>
      <xdr:rowOff>28575</xdr:rowOff>
    </xdr:to>
    <xdr:pic>
      <xdr:nvPicPr>
        <xdr:cNvPr id="3816" name="Picture 10">
          <a:extLst>
            <a:ext uri="{FF2B5EF4-FFF2-40B4-BE49-F238E27FC236}">
              <a16:creationId xmlns:a16="http://schemas.microsoft.com/office/drawing/2014/main" id="{00000000-0008-0000-0600-0000E8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45720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xdr:colOff>
      <xdr:row>6</xdr:row>
      <xdr:rowOff>95250</xdr:rowOff>
    </xdr:from>
    <xdr:to>
      <xdr:col>8</xdr:col>
      <xdr:colOff>28575</xdr:colOff>
      <xdr:row>10</xdr:row>
      <xdr:rowOff>47625</xdr:rowOff>
    </xdr:to>
    <xdr:pic>
      <xdr:nvPicPr>
        <xdr:cNvPr id="3817" name="Picture 2">
          <a:extLst>
            <a:ext uri="{FF2B5EF4-FFF2-40B4-BE49-F238E27FC236}">
              <a16:creationId xmlns:a16="http://schemas.microsoft.com/office/drawing/2014/main" id="{00000000-0008-0000-0600-0000E9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106680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733425</xdr:colOff>
      <xdr:row>3</xdr:row>
      <xdr:rowOff>85725</xdr:rowOff>
    </xdr:from>
    <xdr:to>
      <xdr:col>7</xdr:col>
      <xdr:colOff>38100</xdr:colOff>
      <xdr:row>3</xdr:row>
      <xdr:rowOff>87313</xdr:rowOff>
    </xdr:to>
    <xdr:cxnSp macro="">
      <xdr:nvCxnSpPr>
        <xdr:cNvPr id="5" name="Connecteur droit 4">
          <a:extLst>
            <a:ext uri="{FF2B5EF4-FFF2-40B4-BE49-F238E27FC236}">
              <a16:creationId xmlns:a16="http://schemas.microsoft.com/office/drawing/2014/main" id="{00000000-0008-0000-0600-000005000000}"/>
            </a:ext>
          </a:extLst>
        </xdr:cNvPr>
        <xdr:cNvCxnSpPr/>
      </xdr:nvCxnSpPr>
      <xdr:spPr>
        <a:xfrm rot="10800000">
          <a:off x="733425" y="733425"/>
          <a:ext cx="11811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685801</xdr:colOff>
      <xdr:row>5</xdr:row>
      <xdr:rowOff>76201</xdr:rowOff>
    </xdr:from>
    <xdr:to>
      <xdr:col>7</xdr:col>
      <xdr:colOff>38101</xdr:colOff>
      <xdr:row>5</xdr:row>
      <xdr:rowOff>85726</xdr:rowOff>
    </xdr:to>
    <xdr:cxnSp macro="">
      <xdr:nvCxnSpPr>
        <xdr:cNvPr id="7" name="Connecteur droit 6">
          <a:extLst>
            <a:ext uri="{FF2B5EF4-FFF2-40B4-BE49-F238E27FC236}">
              <a16:creationId xmlns:a16="http://schemas.microsoft.com/office/drawing/2014/main" id="{00000000-0008-0000-0600-000007000000}"/>
            </a:ext>
          </a:extLst>
        </xdr:cNvPr>
        <xdr:cNvCxnSpPr/>
      </xdr:nvCxnSpPr>
      <xdr:spPr>
        <a:xfrm rot="10800000">
          <a:off x="685801" y="1047751"/>
          <a:ext cx="12287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7</xdr:row>
      <xdr:rowOff>76200</xdr:rowOff>
    </xdr:from>
    <xdr:to>
      <xdr:col>7</xdr:col>
      <xdr:colOff>47625</xdr:colOff>
      <xdr:row>7</xdr:row>
      <xdr:rowOff>77788</xdr:rowOff>
    </xdr:to>
    <xdr:cxnSp macro="">
      <xdr:nvCxnSpPr>
        <xdr:cNvPr id="9" name="Connecteur droit 8">
          <a:extLst>
            <a:ext uri="{FF2B5EF4-FFF2-40B4-BE49-F238E27FC236}">
              <a16:creationId xmlns:a16="http://schemas.microsoft.com/office/drawing/2014/main" id="{00000000-0008-0000-0600-000009000000}"/>
            </a:ext>
          </a:extLst>
        </xdr:cNvPr>
        <xdr:cNvCxnSpPr/>
      </xdr:nvCxnSpPr>
      <xdr:spPr>
        <a:xfrm rot="10800000">
          <a:off x="1409700" y="13716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646907</xdr:colOff>
      <xdr:row>3</xdr:row>
      <xdr:rowOff>96044</xdr:rowOff>
    </xdr:from>
    <xdr:to>
      <xdr:col>5</xdr:col>
      <xdr:colOff>648495</xdr:colOff>
      <xdr:row>7</xdr:row>
      <xdr:rowOff>67469</xdr:rowOff>
    </xdr:to>
    <xdr:cxnSp macro="">
      <xdr:nvCxnSpPr>
        <xdr:cNvPr id="11" name="Connecteur droit 10">
          <a:extLst>
            <a:ext uri="{FF2B5EF4-FFF2-40B4-BE49-F238E27FC236}">
              <a16:creationId xmlns:a16="http://schemas.microsoft.com/office/drawing/2014/main" id="{00000000-0008-0000-0600-00000B000000}"/>
            </a:ext>
          </a:extLst>
        </xdr:cNvPr>
        <xdr:cNvCxnSpPr/>
      </xdr:nvCxnSpPr>
      <xdr:spPr>
        <a:xfrm rot="5400000" flipH="1" flipV="1">
          <a:off x="1100138" y="1052513"/>
          <a:ext cx="6191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9</xdr:row>
      <xdr:rowOff>76200</xdr:rowOff>
    </xdr:from>
    <xdr:to>
      <xdr:col>7</xdr:col>
      <xdr:colOff>38100</xdr:colOff>
      <xdr:row>9</xdr:row>
      <xdr:rowOff>77788</xdr:rowOff>
    </xdr:to>
    <xdr:cxnSp macro="">
      <xdr:nvCxnSpPr>
        <xdr:cNvPr id="13" name="Connecteur droit 12">
          <a:extLst>
            <a:ext uri="{FF2B5EF4-FFF2-40B4-BE49-F238E27FC236}">
              <a16:creationId xmlns:a16="http://schemas.microsoft.com/office/drawing/2014/main" id="{00000000-0008-0000-0600-00000D000000}"/>
            </a:ext>
          </a:extLst>
        </xdr:cNvPr>
        <xdr:cNvCxnSpPr/>
      </xdr:nvCxnSpPr>
      <xdr:spPr>
        <a:xfrm rot="10800000">
          <a:off x="1152525" y="1695450"/>
          <a:ext cx="7620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380207</xdr:colOff>
      <xdr:row>5</xdr:row>
      <xdr:rowOff>86519</xdr:rowOff>
    </xdr:from>
    <xdr:to>
      <xdr:col>5</xdr:col>
      <xdr:colOff>381795</xdr:colOff>
      <xdr:row>9</xdr:row>
      <xdr:rowOff>76994</xdr:rowOff>
    </xdr:to>
    <xdr:cxnSp macro="">
      <xdr:nvCxnSpPr>
        <xdr:cNvPr id="15" name="Connecteur droit 14">
          <a:extLst>
            <a:ext uri="{FF2B5EF4-FFF2-40B4-BE49-F238E27FC236}">
              <a16:creationId xmlns:a16="http://schemas.microsoft.com/office/drawing/2014/main" id="{00000000-0008-0000-0600-00000F000000}"/>
            </a:ext>
          </a:extLst>
        </xdr:cNvPr>
        <xdr:cNvCxnSpPr/>
      </xdr:nvCxnSpPr>
      <xdr:spPr>
        <a:xfrm rot="5400000" flipH="1" flipV="1">
          <a:off x="823913" y="1376363"/>
          <a:ext cx="6381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28575</xdr:colOff>
      <xdr:row>2</xdr:row>
      <xdr:rowOff>133350</xdr:rowOff>
    </xdr:from>
    <xdr:to>
      <xdr:col>11</xdr:col>
      <xdr:colOff>638175</xdr:colOff>
      <xdr:row>6</xdr:row>
      <xdr:rowOff>28575</xdr:rowOff>
    </xdr:to>
    <xdr:pic>
      <xdr:nvPicPr>
        <xdr:cNvPr id="3824" name="Picture 10">
          <a:extLst>
            <a:ext uri="{FF2B5EF4-FFF2-40B4-BE49-F238E27FC236}">
              <a16:creationId xmlns:a16="http://schemas.microsoft.com/office/drawing/2014/main" id="{00000000-0008-0000-0600-0000F0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5720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6</xdr:row>
      <xdr:rowOff>95250</xdr:rowOff>
    </xdr:from>
    <xdr:to>
      <xdr:col>12</xdr:col>
      <xdr:colOff>28575</xdr:colOff>
      <xdr:row>10</xdr:row>
      <xdr:rowOff>47625</xdr:rowOff>
    </xdr:to>
    <xdr:pic>
      <xdr:nvPicPr>
        <xdr:cNvPr id="3825" name="Picture 2">
          <a:extLst>
            <a:ext uri="{FF2B5EF4-FFF2-40B4-BE49-F238E27FC236}">
              <a16:creationId xmlns:a16="http://schemas.microsoft.com/office/drawing/2014/main" id="{00000000-0008-0000-0600-0000F1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106680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409576</xdr:colOff>
      <xdr:row>7</xdr:row>
      <xdr:rowOff>76200</xdr:rowOff>
    </xdr:from>
    <xdr:to>
      <xdr:col>11</xdr:col>
      <xdr:colOff>47626</xdr:colOff>
      <xdr:row>7</xdr:row>
      <xdr:rowOff>77790</xdr:rowOff>
    </xdr:to>
    <xdr:cxnSp macro="">
      <xdr:nvCxnSpPr>
        <xdr:cNvPr id="19" name="Connecteur droit 18">
          <a:extLst>
            <a:ext uri="{FF2B5EF4-FFF2-40B4-BE49-F238E27FC236}">
              <a16:creationId xmlns:a16="http://schemas.microsoft.com/office/drawing/2014/main" id="{00000000-0008-0000-0600-000013000000}"/>
            </a:ext>
          </a:extLst>
        </xdr:cNvPr>
        <xdr:cNvCxnSpPr/>
      </xdr:nvCxnSpPr>
      <xdr:spPr>
        <a:xfrm rot="10800000">
          <a:off x="3381376" y="1371600"/>
          <a:ext cx="771525" cy="15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9</xdr:row>
      <xdr:rowOff>75774</xdr:rowOff>
    </xdr:from>
    <xdr:to>
      <xdr:col>11</xdr:col>
      <xdr:colOff>38100</xdr:colOff>
      <xdr:row>9</xdr:row>
      <xdr:rowOff>77788</xdr:rowOff>
    </xdr:to>
    <xdr:cxnSp macro="">
      <xdr:nvCxnSpPr>
        <xdr:cNvPr id="21" name="Connecteur droit 20">
          <a:extLst>
            <a:ext uri="{FF2B5EF4-FFF2-40B4-BE49-F238E27FC236}">
              <a16:creationId xmlns:a16="http://schemas.microsoft.com/office/drawing/2014/main" id="{00000000-0008-0000-0600-000015000000}"/>
            </a:ext>
          </a:extLst>
        </xdr:cNvPr>
        <xdr:cNvCxnSpPr/>
      </xdr:nvCxnSpPr>
      <xdr:spPr>
        <a:xfrm rot="10800000">
          <a:off x="3152775" y="1695024"/>
          <a:ext cx="990600" cy="20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180976</xdr:colOff>
      <xdr:row>5</xdr:row>
      <xdr:rowOff>85725</xdr:rowOff>
    </xdr:from>
    <xdr:to>
      <xdr:col>11</xdr:col>
      <xdr:colOff>85726</xdr:colOff>
      <xdr:row>5</xdr:row>
      <xdr:rowOff>85727</xdr:rowOff>
    </xdr:to>
    <xdr:cxnSp macro="">
      <xdr:nvCxnSpPr>
        <xdr:cNvPr id="23" name="Connecteur droit 22">
          <a:extLst>
            <a:ext uri="{FF2B5EF4-FFF2-40B4-BE49-F238E27FC236}">
              <a16:creationId xmlns:a16="http://schemas.microsoft.com/office/drawing/2014/main" id="{00000000-0008-0000-0600-000017000000}"/>
            </a:ext>
          </a:extLst>
        </xdr:cNvPr>
        <xdr:cNvCxnSpPr/>
      </xdr:nvCxnSpPr>
      <xdr:spPr>
        <a:xfrm rot="10800000" flipV="1">
          <a:off x="2762251" y="1057275"/>
          <a:ext cx="1038225"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4</xdr:row>
      <xdr:rowOff>67469</xdr:rowOff>
    </xdr:from>
    <xdr:to>
      <xdr:col>9</xdr:col>
      <xdr:colOff>181769</xdr:colOff>
      <xdr:row>5</xdr:row>
      <xdr:rowOff>96044</xdr:rowOff>
    </xdr:to>
    <xdr:cxnSp macro="">
      <xdr:nvCxnSpPr>
        <xdr:cNvPr id="25" name="Connecteur droit 24">
          <a:extLst>
            <a:ext uri="{FF2B5EF4-FFF2-40B4-BE49-F238E27FC236}">
              <a16:creationId xmlns:a16="http://schemas.microsoft.com/office/drawing/2014/main" id="{00000000-0008-0000-0600-000019000000}"/>
            </a:ext>
          </a:extLst>
        </xdr:cNvPr>
        <xdr:cNvCxnSpPr/>
      </xdr:nvCxnSpPr>
      <xdr:spPr>
        <a:xfrm rot="5400000" flipH="1" flipV="1">
          <a:off x="3057525" y="971550"/>
          <a:ext cx="190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638176</xdr:colOff>
      <xdr:row>4</xdr:row>
      <xdr:rowOff>76201</xdr:rowOff>
    </xdr:from>
    <xdr:to>
      <xdr:col>9</xdr:col>
      <xdr:colOff>180976</xdr:colOff>
      <xdr:row>4</xdr:row>
      <xdr:rowOff>80963</xdr:rowOff>
    </xdr:to>
    <xdr:cxnSp macro="">
      <xdr:nvCxnSpPr>
        <xdr:cNvPr id="27" name="Connecteur droit 26">
          <a:extLst>
            <a:ext uri="{FF2B5EF4-FFF2-40B4-BE49-F238E27FC236}">
              <a16:creationId xmlns:a16="http://schemas.microsoft.com/office/drawing/2014/main" id="{00000000-0008-0000-0600-00001B000000}"/>
            </a:ext>
          </a:extLst>
        </xdr:cNvPr>
        <xdr:cNvCxnSpPr>
          <a:endCxn id="2" idx="3"/>
        </xdr:cNvCxnSpPr>
      </xdr:nvCxnSpPr>
      <xdr:spPr>
        <a:xfrm rot="10800000" flipV="1">
          <a:off x="2514601" y="885826"/>
          <a:ext cx="638175" cy="4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3</xdr:row>
      <xdr:rowOff>85725</xdr:rowOff>
    </xdr:from>
    <xdr:to>
      <xdr:col>11</xdr:col>
      <xdr:colOff>114300</xdr:colOff>
      <xdr:row>3</xdr:row>
      <xdr:rowOff>87313</xdr:rowOff>
    </xdr:to>
    <xdr:cxnSp macro="">
      <xdr:nvCxnSpPr>
        <xdr:cNvPr id="29" name="Connecteur droit 28">
          <a:extLst>
            <a:ext uri="{FF2B5EF4-FFF2-40B4-BE49-F238E27FC236}">
              <a16:creationId xmlns:a16="http://schemas.microsoft.com/office/drawing/2014/main" id="{00000000-0008-0000-0600-00001D000000}"/>
            </a:ext>
          </a:extLst>
        </xdr:cNvPr>
        <xdr:cNvCxnSpPr/>
      </xdr:nvCxnSpPr>
      <xdr:spPr>
        <a:xfrm rot="10800000">
          <a:off x="2971800" y="733425"/>
          <a:ext cx="8572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1</xdr:row>
      <xdr:rowOff>134148</xdr:rowOff>
    </xdr:from>
    <xdr:to>
      <xdr:col>9</xdr:col>
      <xdr:colOff>381795</xdr:colOff>
      <xdr:row>7</xdr:row>
      <xdr:rowOff>76201</xdr:rowOff>
    </xdr:to>
    <xdr:cxnSp macro="">
      <xdr:nvCxnSpPr>
        <xdr:cNvPr id="31" name="Connecteur droit 30">
          <a:extLst>
            <a:ext uri="{FF2B5EF4-FFF2-40B4-BE49-F238E27FC236}">
              <a16:creationId xmlns:a16="http://schemas.microsoft.com/office/drawing/2014/main" id="{00000000-0008-0000-0600-00001F000000}"/>
            </a:ext>
          </a:extLst>
        </xdr:cNvPr>
        <xdr:cNvCxnSpPr/>
      </xdr:nvCxnSpPr>
      <xdr:spPr>
        <a:xfrm rot="5400000" flipH="1" flipV="1">
          <a:off x="2896396" y="914402"/>
          <a:ext cx="913603" cy="7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5</xdr:row>
      <xdr:rowOff>96044</xdr:rowOff>
    </xdr:from>
    <xdr:to>
      <xdr:col>9</xdr:col>
      <xdr:colOff>181769</xdr:colOff>
      <xdr:row>9</xdr:row>
      <xdr:rowOff>76994</xdr:rowOff>
    </xdr:to>
    <xdr:cxnSp macro="">
      <xdr:nvCxnSpPr>
        <xdr:cNvPr id="37" name="Connecteur droit 36">
          <a:extLst>
            <a:ext uri="{FF2B5EF4-FFF2-40B4-BE49-F238E27FC236}">
              <a16:creationId xmlns:a16="http://schemas.microsoft.com/office/drawing/2014/main" id="{00000000-0008-0000-0600-000025000000}"/>
            </a:ext>
          </a:extLst>
        </xdr:cNvPr>
        <xdr:cNvCxnSpPr/>
      </xdr:nvCxnSpPr>
      <xdr:spPr>
        <a:xfrm rot="5400000">
          <a:off x="2838450" y="1381125"/>
          <a:ext cx="628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19050</xdr:colOff>
      <xdr:row>11</xdr:row>
      <xdr:rowOff>9525</xdr:rowOff>
    </xdr:from>
    <xdr:to>
      <xdr:col>10</xdr:col>
      <xdr:colOff>0</xdr:colOff>
      <xdr:row>14</xdr:row>
      <xdr:rowOff>28575</xdr:rowOff>
    </xdr:to>
    <xdr:pic>
      <xdr:nvPicPr>
        <xdr:cNvPr id="3834" name="Picture 8">
          <a:extLst>
            <a:ext uri="{FF2B5EF4-FFF2-40B4-BE49-F238E27FC236}">
              <a16:creationId xmlns:a16="http://schemas.microsoft.com/office/drawing/2014/main" id="{00000000-0008-0000-0600-0000FA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67275" y="1790700"/>
          <a:ext cx="7429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733425</xdr:colOff>
      <xdr:row>8</xdr:row>
      <xdr:rowOff>71438</xdr:rowOff>
    </xdr:from>
    <xdr:to>
      <xdr:col>11</xdr:col>
      <xdr:colOff>742950</xdr:colOff>
      <xdr:row>10</xdr:row>
      <xdr:rowOff>85725</xdr:rowOff>
    </xdr:to>
    <xdr:cxnSp macro="">
      <xdr:nvCxnSpPr>
        <xdr:cNvPr id="45" name="Connecteur droit 44">
          <a:extLst>
            <a:ext uri="{FF2B5EF4-FFF2-40B4-BE49-F238E27FC236}">
              <a16:creationId xmlns:a16="http://schemas.microsoft.com/office/drawing/2014/main" id="{00000000-0008-0000-0600-00002D000000}"/>
            </a:ext>
          </a:extLst>
        </xdr:cNvPr>
        <xdr:cNvCxnSpPr/>
      </xdr:nvCxnSpPr>
      <xdr:spPr>
        <a:xfrm flipH="1">
          <a:off x="4448175" y="1528763"/>
          <a:ext cx="9525" cy="3381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28580</xdr:colOff>
      <xdr:row>10</xdr:row>
      <xdr:rowOff>85724</xdr:rowOff>
    </xdr:from>
    <xdr:to>
      <xdr:col>11</xdr:col>
      <xdr:colOff>733426</xdr:colOff>
      <xdr:row>10</xdr:row>
      <xdr:rowOff>95249</xdr:rowOff>
    </xdr:to>
    <xdr:cxnSp macro="">
      <xdr:nvCxnSpPr>
        <xdr:cNvPr id="47" name="Connecteur droit 46">
          <a:extLst>
            <a:ext uri="{FF2B5EF4-FFF2-40B4-BE49-F238E27FC236}">
              <a16:creationId xmlns:a16="http://schemas.microsoft.com/office/drawing/2014/main" id="{00000000-0008-0000-0600-00002F000000}"/>
            </a:ext>
          </a:extLst>
        </xdr:cNvPr>
        <xdr:cNvCxnSpPr/>
      </xdr:nvCxnSpPr>
      <xdr:spPr>
        <a:xfrm rot="10800000" flipV="1">
          <a:off x="2609855" y="1866899"/>
          <a:ext cx="1838321"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27782</xdr:colOff>
      <xdr:row>10</xdr:row>
      <xdr:rowOff>76993</xdr:rowOff>
    </xdr:from>
    <xdr:to>
      <xdr:col>9</xdr:col>
      <xdr:colOff>29370</xdr:colOff>
      <xdr:row>11</xdr:row>
      <xdr:rowOff>96043</xdr:rowOff>
    </xdr:to>
    <xdr:cxnSp macro="">
      <xdr:nvCxnSpPr>
        <xdr:cNvPr id="49" name="Connecteur droit 48">
          <a:extLst>
            <a:ext uri="{FF2B5EF4-FFF2-40B4-BE49-F238E27FC236}">
              <a16:creationId xmlns:a16="http://schemas.microsoft.com/office/drawing/2014/main" id="{00000000-0008-0000-0600-000031000000}"/>
            </a:ext>
          </a:extLst>
        </xdr:cNvPr>
        <xdr:cNvCxnSpPr/>
      </xdr:nvCxnSpPr>
      <xdr:spPr>
        <a:xfrm rot="5400000">
          <a:off x="2519363" y="1947862"/>
          <a:ext cx="1809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8732</xdr:colOff>
      <xdr:row>8</xdr:row>
      <xdr:rowOff>72231</xdr:rowOff>
    </xdr:from>
    <xdr:to>
      <xdr:col>8</xdr:col>
      <xdr:colOff>10320</xdr:colOff>
      <xdr:row>13</xdr:row>
      <xdr:rowOff>96043</xdr:rowOff>
    </xdr:to>
    <xdr:cxnSp macro="">
      <xdr:nvCxnSpPr>
        <xdr:cNvPr id="54" name="Connecteur droit 53">
          <a:extLst>
            <a:ext uri="{FF2B5EF4-FFF2-40B4-BE49-F238E27FC236}">
              <a16:creationId xmlns:a16="http://schemas.microsoft.com/office/drawing/2014/main" id="{00000000-0008-0000-0600-000036000000}"/>
            </a:ext>
          </a:extLst>
        </xdr:cNvPr>
        <xdr:cNvCxnSpPr/>
      </xdr:nvCxnSpPr>
      <xdr:spPr>
        <a:xfrm rot="5400000">
          <a:off x="1840707" y="1945481"/>
          <a:ext cx="83343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13</xdr:row>
      <xdr:rowOff>104311</xdr:rowOff>
    </xdr:from>
    <xdr:to>
      <xdr:col>9</xdr:col>
      <xdr:colOff>85727</xdr:colOff>
      <xdr:row>13</xdr:row>
      <xdr:rowOff>104775</xdr:rowOff>
    </xdr:to>
    <xdr:cxnSp macro="">
      <xdr:nvCxnSpPr>
        <xdr:cNvPr id="61" name="Connecteur droit 60">
          <a:extLst>
            <a:ext uri="{FF2B5EF4-FFF2-40B4-BE49-F238E27FC236}">
              <a16:creationId xmlns:a16="http://schemas.microsoft.com/office/drawing/2014/main" id="{00000000-0008-0000-0600-00003D000000}"/>
            </a:ext>
          </a:extLst>
        </xdr:cNvPr>
        <xdr:cNvCxnSpPr/>
      </xdr:nvCxnSpPr>
      <xdr:spPr>
        <a:xfrm rot="10800000" flipV="1">
          <a:off x="2247900" y="2371261"/>
          <a:ext cx="419102" cy="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95250</xdr:rowOff>
    </xdr:from>
    <xdr:to>
      <xdr:col>10</xdr:col>
      <xdr:colOff>114300</xdr:colOff>
      <xdr:row>12</xdr:row>
      <xdr:rowOff>100013</xdr:rowOff>
    </xdr:to>
    <xdr:cxnSp macro="">
      <xdr:nvCxnSpPr>
        <xdr:cNvPr id="65" name="Connecteur droit 64">
          <a:extLst>
            <a:ext uri="{FF2B5EF4-FFF2-40B4-BE49-F238E27FC236}">
              <a16:creationId xmlns:a16="http://schemas.microsoft.com/office/drawing/2014/main" id="{00000000-0008-0000-0600-000041000000}"/>
            </a:ext>
          </a:extLst>
        </xdr:cNvPr>
        <xdr:cNvCxnSpPr>
          <a:stCxn id="43" idx="3"/>
        </xdr:cNvCxnSpPr>
      </xdr:nvCxnSpPr>
      <xdr:spPr>
        <a:xfrm flipV="1">
          <a:off x="3343275" y="2200275"/>
          <a:ext cx="114300"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123031</xdr:colOff>
      <xdr:row>12</xdr:row>
      <xdr:rowOff>86519</xdr:rowOff>
    </xdr:from>
    <xdr:to>
      <xdr:col>10</xdr:col>
      <xdr:colOff>124619</xdr:colOff>
      <xdr:row>14</xdr:row>
      <xdr:rowOff>67469</xdr:rowOff>
    </xdr:to>
    <xdr:cxnSp macro="">
      <xdr:nvCxnSpPr>
        <xdr:cNvPr id="67" name="Connecteur droit 66">
          <a:extLst>
            <a:ext uri="{FF2B5EF4-FFF2-40B4-BE49-F238E27FC236}">
              <a16:creationId xmlns:a16="http://schemas.microsoft.com/office/drawing/2014/main" id="{00000000-0008-0000-0600-000043000000}"/>
            </a:ext>
          </a:extLst>
        </xdr:cNvPr>
        <xdr:cNvCxnSpPr/>
      </xdr:nvCxnSpPr>
      <xdr:spPr>
        <a:xfrm rot="5400000">
          <a:off x="3314700" y="2343150"/>
          <a:ext cx="3048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14</xdr:row>
      <xdr:rowOff>76200</xdr:rowOff>
    </xdr:from>
    <xdr:to>
      <xdr:col>10</xdr:col>
      <xdr:colOff>133350</xdr:colOff>
      <xdr:row>14</xdr:row>
      <xdr:rowOff>77788</xdr:rowOff>
    </xdr:to>
    <xdr:cxnSp macro="">
      <xdr:nvCxnSpPr>
        <xdr:cNvPr id="69" name="Connecteur droit 68">
          <a:extLst>
            <a:ext uri="{FF2B5EF4-FFF2-40B4-BE49-F238E27FC236}">
              <a16:creationId xmlns:a16="http://schemas.microsoft.com/office/drawing/2014/main" id="{00000000-0008-0000-0600-000045000000}"/>
            </a:ext>
          </a:extLst>
        </xdr:cNvPr>
        <xdr:cNvCxnSpPr/>
      </xdr:nvCxnSpPr>
      <xdr:spPr>
        <a:xfrm rot="10800000">
          <a:off x="2962275" y="25050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380206</xdr:colOff>
      <xdr:row>14</xdr:row>
      <xdr:rowOff>76994</xdr:rowOff>
    </xdr:from>
    <xdr:to>
      <xdr:col>9</xdr:col>
      <xdr:colOff>381794</xdr:colOff>
      <xdr:row>15</xdr:row>
      <xdr:rowOff>29369</xdr:rowOff>
    </xdr:to>
    <xdr:cxnSp macro="">
      <xdr:nvCxnSpPr>
        <xdr:cNvPr id="71" name="Connecteur droit 70">
          <a:extLst>
            <a:ext uri="{FF2B5EF4-FFF2-40B4-BE49-F238E27FC236}">
              <a16:creationId xmlns:a16="http://schemas.microsoft.com/office/drawing/2014/main" id="{00000000-0008-0000-0600-000047000000}"/>
            </a:ext>
          </a:extLst>
        </xdr:cNvPr>
        <xdr:cNvCxnSpPr/>
      </xdr:nvCxnSpPr>
      <xdr:spPr>
        <a:xfrm rot="5400000">
          <a:off x="2905125" y="2562225"/>
          <a:ext cx="114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8</xdr:row>
      <xdr:rowOff>66675</xdr:rowOff>
    </xdr:from>
    <xdr:to>
      <xdr:col>8</xdr:col>
      <xdr:colOff>28575</xdr:colOff>
      <xdr:row>8</xdr:row>
      <xdr:rowOff>71438</xdr:rowOff>
    </xdr:to>
    <xdr:cxnSp macro="">
      <xdr:nvCxnSpPr>
        <xdr:cNvPr id="73" name="Connecteur droit 72">
          <a:extLst>
            <a:ext uri="{FF2B5EF4-FFF2-40B4-BE49-F238E27FC236}">
              <a16:creationId xmlns:a16="http://schemas.microsoft.com/office/drawing/2014/main" id="{00000000-0008-0000-0600-000049000000}"/>
            </a:ext>
          </a:extLst>
        </xdr:cNvPr>
        <xdr:cNvCxnSpPr>
          <a:stCxn id="3" idx="3"/>
        </xdr:cNvCxnSpPr>
      </xdr:nvCxnSpPr>
      <xdr:spPr>
        <a:xfrm flipH="1" flipV="1">
          <a:off x="2152650" y="1524000"/>
          <a:ext cx="123825"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28575</xdr:colOff>
      <xdr:row>16</xdr:row>
      <xdr:rowOff>133350</xdr:rowOff>
    </xdr:from>
    <xdr:to>
      <xdr:col>7</xdr:col>
      <xdr:colOff>638175</xdr:colOff>
      <xdr:row>20</xdr:row>
      <xdr:rowOff>28575</xdr:rowOff>
    </xdr:to>
    <xdr:pic>
      <xdr:nvPicPr>
        <xdr:cNvPr id="3845" name="Picture 10">
          <a:extLst>
            <a:ext uri="{FF2B5EF4-FFF2-40B4-BE49-F238E27FC236}">
              <a16:creationId xmlns:a16="http://schemas.microsoft.com/office/drawing/2014/main" id="{00000000-0008-0000-0600-0000050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272415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xdr:colOff>
      <xdr:row>20</xdr:row>
      <xdr:rowOff>95250</xdr:rowOff>
    </xdr:from>
    <xdr:to>
      <xdr:col>8</xdr:col>
      <xdr:colOff>28575</xdr:colOff>
      <xdr:row>24</xdr:row>
      <xdr:rowOff>47625</xdr:rowOff>
    </xdr:to>
    <xdr:pic>
      <xdr:nvPicPr>
        <xdr:cNvPr id="3846" name="Picture 2">
          <a:extLst>
            <a:ext uri="{FF2B5EF4-FFF2-40B4-BE49-F238E27FC236}">
              <a16:creationId xmlns:a16="http://schemas.microsoft.com/office/drawing/2014/main" id="{00000000-0008-0000-0600-000006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333375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733425</xdr:colOff>
      <xdr:row>17</xdr:row>
      <xdr:rowOff>85725</xdr:rowOff>
    </xdr:from>
    <xdr:to>
      <xdr:col>7</xdr:col>
      <xdr:colOff>38100</xdr:colOff>
      <xdr:row>17</xdr:row>
      <xdr:rowOff>87313</xdr:rowOff>
    </xdr:to>
    <xdr:cxnSp macro="">
      <xdr:nvCxnSpPr>
        <xdr:cNvPr id="79" name="Connecteur droit 78">
          <a:extLst>
            <a:ext uri="{FF2B5EF4-FFF2-40B4-BE49-F238E27FC236}">
              <a16:creationId xmlns:a16="http://schemas.microsoft.com/office/drawing/2014/main" id="{00000000-0008-0000-0600-00004F000000}"/>
            </a:ext>
          </a:extLst>
        </xdr:cNvPr>
        <xdr:cNvCxnSpPr/>
      </xdr:nvCxnSpPr>
      <xdr:spPr>
        <a:xfrm rot="10800000">
          <a:off x="371475" y="733425"/>
          <a:ext cx="11525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685801</xdr:colOff>
      <xdr:row>19</xdr:row>
      <xdr:rowOff>76201</xdr:rowOff>
    </xdr:from>
    <xdr:to>
      <xdr:col>7</xdr:col>
      <xdr:colOff>38101</xdr:colOff>
      <xdr:row>19</xdr:row>
      <xdr:rowOff>85726</xdr:rowOff>
    </xdr:to>
    <xdr:cxnSp macro="">
      <xdr:nvCxnSpPr>
        <xdr:cNvPr id="80" name="Connecteur droit 79">
          <a:extLst>
            <a:ext uri="{FF2B5EF4-FFF2-40B4-BE49-F238E27FC236}">
              <a16:creationId xmlns:a16="http://schemas.microsoft.com/office/drawing/2014/main" id="{00000000-0008-0000-0600-000050000000}"/>
            </a:ext>
          </a:extLst>
        </xdr:cNvPr>
        <xdr:cNvCxnSpPr/>
      </xdr:nvCxnSpPr>
      <xdr:spPr>
        <a:xfrm rot="10800000">
          <a:off x="371476" y="1047751"/>
          <a:ext cx="11525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21</xdr:row>
      <xdr:rowOff>76200</xdr:rowOff>
    </xdr:from>
    <xdr:to>
      <xdr:col>7</xdr:col>
      <xdr:colOff>47625</xdr:colOff>
      <xdr:row>21</xdr:row>
      <xdr:rowOff>77788</xdr:rowOff>
    </xdr:to>
    <xdr:cxnSp macro="">
      <xdr:nvCxnSpPr>
        <xdr:cNvPr id="81" name="Connecteur droit 80">
          <a:extLst>
            <a:ext uri="{FF2B5EF4-FFF2-40B4-BE49-F238E27FC236}">
              <a16:creationId xmlns:a16="http://schemas.microsoft.com/office/drawing/2014/main" id="{00000000-0008-0000-0600-000051000000}"/>
            </a:ext>
          </a:extLst>
        </xdr:cNvPr>
        <xdr:cNvCxnSpPr/>
      </xdr:nvCxnSpPr>
      <xdr:spPr>
        <a:xfrm rot="10800000">
          <a:off x="1019175" y="13716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646907</xdr:colOff>
      <xdr:row>17</xdr:row>
      <xdr:rowOff>96044</xdr:rowOff>
    </xdr:from>
    <xdr:to>
      <xdr:col>5</xdr:col>
      <xdr:colOff>648495</xdr:colOff>
      <xdr:row>21</xdr:row>
      <xdr:rowOff>67469</xdr:rowOff>
    </xdr:to>
    <xdr:cxnSp macro="">
      <xdr:nvCxnSpPr>
        <xdr:cNvPr id="82" name="Connecteur droit 81">
          <a:extLst>
            <a:ext uri="{FF2B5EF4-FFF2-40B4-BE49-F238E27FC236}">
              <a16:creationId xmlns:a16="http://schemas.microsoft.com/office/drawing/2014/main" id="{00000000-0008-0000-0600-000052000000}"/>
            </a:ext>
          </a:extLst>
        </xdr:cNvPr>
        <xdr:cNvCxnSpPr/>
      </xdr:nvCxnSpPr>
      <xdr:spPr>
        <a:xfrm rot="5400000" flipH="1" flipV="1">
          <a:off x="709613" y="1052513"/>
          <a:ext cx="6191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23</xdr:row>
      <xdr:rowOff>76200</xdr:rowOff>
    </xdr:from>
    <xdr:to>
      <xdr:col>7</xdr:col>
      <xdr:colOff>38100</xdr:colOff>
      <xdr:row>23</xdr:row>
      <xdr:rowOff>77788</xdr:rowOff>
    </xdr:to>
    <xdr:cxnSp macro="">
      <xdr:nvCxnSpPr>
        <xdr:cNvPr id="83" name="Connecteur droit 82">
          <a:extLst>
            <a:ext uri="{FF2B5EF4-FFF2-40B4-BE49-F238E27FC236}">
              <a16:creationId xmlns:a16="http://schemas.microsoft.com/office/drawing/2014/main" id="{00000000-0008-0000-0600-000053000000}"/>
            </a:ext>
          </a:extLst>
        </xdr:cNvPr>
        <xdr:cNvCxnSpPr/>
      </xdr:nvCxnSpPr>
      <xdr:spPr>
        <a:xfrm rot="10800000">
          <a:off x="762000" y="1695450"/>
          <a:ext cx="7620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380207</xdr:colOff>
      <xdr:row>19</xdr:row>
      <xdr:rowOff>86519</xdr:rowOff>
    </xdr:from>
    <xdr:to>
      <xdr:col>5</xdr:col>
      <xdr:colOff>381795</xdr:colOff>
      <xdr:row>23</xdr:row>
      <xdr:rowOff>76994</xdr:rowOff>
    </xdr:to>
    <xdr:cxnSp macro="">
      <xdr:nvCxnSpPr>
        <xdr:cNvPr id="84" name="Connecteur droit 83">
          <a:extLst>
            <a:ext uri="{FF2B5EF4-FFF2-40B4-BE49-F238E27FC236}">
              <a16:creationId xmlns:a16="http://schemas.microsoft.com/office/drawing/2014/main" id="{00000000-0008-0000-0600-000054000000}"/>
            </a:ext>
          </a:extLst>
        </xdr:cNvPr>
        <xdr:cNvCxnSpPr/>
      </xdr:nvCxnSpPr>
      <xdr:spPr>
        <a:xfrm rot="5400000" flipH="1" flipV="1">
          <a:off x="433388" y="1376363"/>
          <a:ext cx="6381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28575</xdr:colOff>
      <xdr:row>16</xdr:row>
      <xdr:rowOff>133350</xdr:rowOff>
    </xdr:from>
    <xdr:to>
      <xdr:col>11</xdr:col>
      <xdr:colOff>638175</xdr:colOff>
      <xdr:row>20</xdr:row>
      <xdr:rowOff>28575</xdr:rowOff>
    </xdr:to>
    <xdr:pic>
      <xdr:nvPicPr>
        <xdr:cNvPr id="3853" name="Picture 10">
          <a:extLst>
            <a:ext uri="{FF2B5EF4-FFF2-40B4-BE49-F238E27FC236}">
              <a16:creationId xmlns:a16="http://schemas.microsoft.com/office/drawing/2014/main" id="{00000000-0008-0000-0600-00000D0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272415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20</xdr:row>
      <xdr:rowOff>95250</xdr:rowOff>
    </xdr:from>
    <xdr:to>
      <xdr:col>12</xdr:col>
      <xdr:colOff>28575</xdr:colOff>
      <xdr:row>24</xdr:row>
      <xdr:rowOff>47625</xdr:rowOff>
    </xdr:to>
    <xdr:pic>
      <xdr:nvPicPr>
        <xdr:cNvPr id="3854" name="Picture 2">
          <a:extLst>
            <a:ext uri="{FF2B5EF4-FFF2-40B4-BE49-F238E27FC236}">
              <a16:creationId xmlns:a16="http://schemas.microsoft.com/office/drawing/2014/main" id="{00000000-0008-0000-0600-00000E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333375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409576</xdr:colOff>
      <xdr:row>21</xdr:row>
      <xdr:rowOff>76200</xdr:rowOff>
    </xdr:from>
    <xdr:to>
      <xdr:col>11</xdr:col>
      <xdr:colOff>47626</xdr:colOff>
      <xdr:row>21</xdr:row>
      <xdr:rowOff>77790</xdr:rowOff>
    </xdr:to>
    <xdr:cxnSp macro="">
      <xdr:nvCxnSpPr>
        <xdr:cNvPr id="87" name="Connecteur droit 86">
          <a:extLst>
            <a:ext uri="{FF2B5EF4-FFF2-40B4-BE49-F238E27FC236}">
              <a16:creationId xmlns:a16="http://schemas.microsoft.com/office/drawing/2014/main" id="{00000000-0008-0000-0600-000057000000}"/>
            </a:ext>
          </a:extLst>
        </xdr:cNvPr>
        <xdr:cNvCxnSpPr/>
      </xdr:nvCxnSpPr>
      <xdr:spPr>
        <a:xfrm rot="10800000">
          <a:off x="2990851" y="1371600"/>
          <a:ext cx="771525" cy="15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23</xdr:row>
      <xdr:rowOff>75774</xdr:rowOff>
    </xdr:from>
    <xdr:to>
      <xdr:col>11</xdr:col>
      <xdr:colOff>38100</xdr:colOff>
      <xdr:row>23</xdr:row>
      <xdr:rowOff>77788</xdr:rowOff>
    </xdr:to>
    <xdr:cxnSp macro="">
      <xdr:nvCxnSpPr>
        <xdr:cNvPr id="88" name="Connecteur droit 87">
          <a:extLst>
            <a:ext uri="{FF2B5EF4-FFF2-40B4-BE49-F238E27FC236}">
              <a16:creationId xmlns:a16="http://schemas.microsoft.com/office/drawing/2014/main" id="{00000000-0008-0000-0600-000058000000}"/>
            </a:ext>
          </a:extLst>
        </xdr:cNvPr>
        <xdr:cNvCxnSpPr/>
      </xdr:nvCxnSpPr>
      <xdr:spPr>
        <a:xfrm rot="10800000">
          <a:off x="2762250" y="1695024"/>
          <a:ext cx="990600" cy="20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180976</xdr:colOff>
      <xdr:row>19</xdr:row>
      <xdr:rowOff>85725</xdr:rowOff>
    </xdr:from>
    <xdr:to>
      <xdr:col>11</xdr:col>
      <xdr:colOff>85726</xdr:colOff>
      <xdr:row>19</xdr:row>
      <xdr:rowOff>85727</xdr:rowOff>
    </xdr:to>
    <xdr:cxnSp macro="">
      <xdr:nvCxnSpPr>
        <xdr:cNvPr id="89" name="Connecteur droit 88">
          <a:extLst>
            <a:ext uri="{FF2B5EF4-FFF2-40B4-BE49-F238E27FC236}">
              <a16:creationId xmlns:a16="http://schemas.microsoft.com/office/drawing/2014/main" id="{00000000-0008-0000-0600-000059000000}"/>
            </a:ext>
          </a:extLst>
        </xdr:cNvPr>
        <xdr:cNvCxnSpPr/>
      </xdr:nvCxnSpPr>
      <xdr:spPr>
        <a:xfrm rot="10800000" flipV="1">
          <a:off x="2762251" y="1057275"/>
          <a:ext cx="1038225"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18</xdr:row>
      <xdr:rowOff>67469</xdr:rowOff>
    </xdr:from>
    <xdr:to>
      <xdr:col>9</xdr:col>
      <xdr:colOff>181769</xdr:colOff>
      <xdr:row>19</xdr:row>
      <xdr:rowOff>96044</xdr:rowOff>
    </xdr:to>
    <xdr:cxnSp macro="">
      <xdr:nvCxnSpPr>
        <xdr:cNvPr id="90" name="Connecteur droit 89">
          <a:extLst>
            <a:ext uri="{FF2B5EF4-FFF2-40B4-BE49-F238E27FC236}">
              <a16:creationId xmlns:a16="http://schemas.microsoft.com/office/drawing/2014/main" id="{00000000-0008-0000-0600-00005A000000}"/>
            </a:ext>
          </a:extLst>
        </xdr:cNvPr>
        <xdr:cNvCxnSpPr/>
      </xdr:nvCxnSpPr>
      <xdr:spPr>
        <a:xfrm rot="5400000" flipH="1" flipV="1">
          <a:off x="2667000" y="971550"/>
          <a:ext cx="190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638176</xdr:colOff>
      <xdr:row>18</xdr:row>
      <xdr:rowOff>76201</xdr:rowOff>
    </xdr:from>
    <xdr:to>
      <xdr:col>9</xdr:col>
      <xdr:colOff>180976</xdr:colOff>
      <xdr:row>18</xdr:row>
      <xdr:rowOff>80963</xdr:rowOff>
    </xdr:to>
    <xdr:cxnSp macro="">
      <xdr:nvCxnSpPr>
        <xdr:cNvPr id="91" name="Connecteur droit 90">
          <a:extLst>
            <a:ext uri="{FF2B5EF4-FFF2-40B4-BE49-F238E27FC236}">
              <a16:creationId xmlns:a16="http://schemas.microsoft.com/office/drawing/2014/main" id="{00000000-0008-0000-0600-00005B000000}"/>
            </a:ext>
          </a:extLst>
        </xdr:cNvPr>
        <xdr:cNvCxnSpPr/>
      </xdr:nvCxnSpPr>
      <xdr:spPr>
        <a:xfrm rot="10800000" flipV="1">
          <a:off x="4390057" y="2982133"/>
          <a:ext cx="637368" cy="4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17</xdr:row>
      <xdr:rowOff>85725</xdr:rowOff>
    </xdr:from>
    <xdr:to>
      <xdr:col>11</xdr:col>
      <xdr:colOff>114300</xdr:colOff>
      <xdr:row>17</xdr:row>
      <xdr:rowOff>87313</xdr:rowOff>
    </xdr:to>
    <xdr:cxnSp macro="">
      <xdr:nvCxnSpPr>
        <xdr:cNvPr id="92" name="Connecteur droit 91">
          <a:extLst>
            <a:ext uri="{FF2B5EF4-FFF2-40B4-BE49-F238E27FC236}">
              <a16:creationId xmlns:a16="http://schemas.microsoft.com/office/drawing/2014/main" id="{00000000-0008-0000-0600-00005C000000}"/>
            </a:ext>
          </a:extLst>
        </xdr:cNvPr>
        <xdr:cNvCxnSpPr/>
      </xdr:nvCxnSpPr>
      <xdr:spPr>
        <a:xfrm rot="10800000">
          <a:off x="2971800" y="733425"/>
          <a:ext cx="8572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15</xdr:row>
      <xdr:rowOff>134148</xdr:rowOff>
    </xdr:from>
    <xdr:to>
      <xdr:col>9</xdr:col>
      <xdr:colOff>381795</xdr:colOff>
      <xdr:row>21</xdr:row>
      <xdr:rowOff>76201</xdr:rowOff>
    </xdr:to>
    <xdr:cxnSp macro="">
      <xdr:nvCxnSpPr>
        <xdr:cNvPr id="93" name="Connecteur droit 92">
          <a:extLst>
            <a:ext uri="{FF2B5EF4-FFF2-40B4-BE49-F238E27FC236}">
              <a16:creationId xmlns:a16="http://schemas.microsoft.com/office/drawing/2014/main" id="{00000000-0008-0000-0600-00005D000000}"/>
            </a:ext>
          </a:extLst>
        </xdr:cNvPr>
        <xdr:cNvCxnSpPr/>
      </xdr:nvCxnSpPr>
      <xdr:spPr>
        <a:xfrm rot="5400000" flipH="1" flipV="1">
          <a:off x="2505871" y="914402"/>
          <a:ext cx="913603" cy="7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19</xdr:row>
      <xdr:rowOff>96044</xdr:rowOff>
    </xdr:from>
    <xdr:to>
      <xdr:col>9</xdr:col>
      <xdr:colOff>181769</xdr:colOff>
      <xdr:row>23</xdr:row>
      <xdr:rowOff>76994</xdr:rowOff>
    </xdr:to>
    <xdr:cxnSp macro="">
      <xdr:nvCxnSpPr>
        <xdr:cNvPr id="94" name="Connecteur droit 93">
          <a:extLst>
            <a:ext uri="{FF2B5EF4-FFF2-40B4-BE49-F238E27FC236}">
              <a16:creationId xmlns:a16="http://schemas.microsoft.com/office/drawing/2014/main" id="{00000000-0008-0000-0600-00005E000000}"/>
            </a:ext>
          </a:extLst>
        </xdr:cNvPr>
        <xdr:cNvCxnSpPr/>
      </xdr:nvCxnSpPr>
      <xdr:spPr>
        <a:xfrm rot="5400000">
          <a:off x="2447925" y="1381125"/>
          <a:ext cx="628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19050</xdr:colOff>
      <xdr:row>25</xdr:row>
      <xdr:rowOff>9525</xdr:rowOff>
    </xdr:from>
    <xdr:to>
      <xdr:col>10</xdr:col>
      <xdr:colOff>0</xdr:colOff>
      <xdr:row>28</xdr:row>
      <xdr:rowOff>28575</xdr:rowOff>
    </xdr:to>
    <xdr:pic>
      <xdr:nvPicPr>
        <xdr:cNvPr id="3863" name="Picture 8">
          <a:extLst>
            <a:ext uri="{FF2B5EF4-FFF2-40B4-BE49-F238E27FC236}">
              <a16:creationId xmlns:a16="http://schemas.microsoft.com/office/drawing/2014/main" id="{00000000-0008-0000-0600-0000170F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67275" y="4057650"/>
          <a:ext cx="7429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733425</xdr:colOff>
      <xdr:row>22</xdr:row>
      <xdr:rowOff>71438</xdr:rowOff>
    </xdr:from>
    <xdr:to>
      <xdr:col>11</xdr:col>
      <xdr:colOff>742950</xdr:colOff>
      <xdr:row>24</xdr:row>
      <xdr:rowOff>85725</xdr:rowOff>
    </xdr:to>
    <xdr:cxnSp macro="">
      <xdr:nvCxnSpPr>
        <xdr:cNvPr id="96" name="Connecteur droit 95">
          <a:extLst>
            <a:ext uri="{FF2B5EF4-FFF2-40B4-BE49-F238E27FC236}">
              <a16:creationId xmlns:a16="http://schemas.microsoft.com/office/drawing/2014/main" id="{00000000-0008-0000-0600-000060000000}"/>
            </a:ext>
          </a:extLst>
        </xdr:cNvPr>
        <xdr:cNvCxnSpPr/>
      </xdr:nvCxnSpPr>
      <xdr:spPr>
        <a:xfrm flipH="1">
          <a:off x="4448175" y="1528763"/>
          <a:ext cx="9525" cy="3381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28580</xdr:colOff>
      <xdr:row>24</xdr:row>
      <xdr:rowOff>85724</xdr:rowOff>
    </xdr:from>
    <xdr:to>
      <xdr:col>11</xdr:col>
      <xdr:colOff>733426</xdr:colOff>
      <xdr:row>24</xdr:row>
      <xdr:rowOff>95249</xdr:rowOff>
    </xdr:to>
    <xdr:cxnSp macro="">
      <xdr:nvCxnSpPr>
        <xdr:cNvPr id="97" name="Connecteur droit 96">
          <a:extLst>
            <a:ext uri="{FF2B5EF4-FFF2-40B4-BE49-F238E27FC236}">
              <a16:creationId xmlns:a16="http://schemas.microsoft.com/office/drawing/2014/main" id="{00000000-0008-0000-0600-000061000000}"/>
            </a:ext>
          </a:extLst>
        </xdr:cNvPr>
        <xdr:cNvCxnSpPr/>
      </xdr:nvCxnSpPr>
      <xdr:spPr>
        <a:xfrm rot="10800000" flipV="1">
          <a:off x="2609855" y="1866899"/>
          <a:ext cx="1838321"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27782</xdr:colOff>
      <xdr:row>24</xdr:row>
      <xdr:rowOff>76993</xdr:rowOff>
    </xdr:from>
    <xdr:to>
      <xdr:col>9</xdr:col>
      <xdr:colOff>29370</xdr:colOff>
      <xdr:row>25</xdr:row>
      <xdr:rowOff>96043</xdr:rowOff>
    </xdr:to>
    <xdr:cxnSp macro="">
      <xdr:nvCxnSpPr>
        <xdr:cNvPr id="98" name="Connecteur droit 97">
          <a:extLst>
            <a:ext uri="{FF2B5EF4-FFF2-40B4-BE49-F238E27FC236}">
              <a16:creationId xmlns:a16="http://schemas.microsoft.com/office/drawing/2014/main" id="{00000000-0008-0000-0600-000062000000}"/>
            </a:ext>
          </a:extLst>
        </xdr:cNvPr>
        <xdr:cNvCxnSpPr/>
      </xdr:nvCxnSpPr>
      <xdr:spPr>
        <a:xfrm rot="5400000">
          <a:off x="2519363" y="1947862"/>
          <a:ext cx="1809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8732</xdr:colOff>
      <xdr:row>22</xdr:row>
      <xdr:rowOff>72231</xdr:rowOff>
    </xdr:from>
    <xdr:to>
      <xdr:col>8</xdr:col>
      <xdr:colOff>10320</xdr:colOff>
      <xdr:row>27</xdr:row>
      <xdr:rowOff>96043</xdr:rowOff>
    </xdr:to>
    <xdr:cxnSp macro="">
      <xdr:nvCxnSpPr>
        <xdr:cNvPr id="99" name="Connecteur droit 98">
          <a:extLst>
            <a:ext uri="{FF2B5EF4-FFF2-40B4-BE49-F238E27FC236}">
              <a16:creationId xmlns:a16="http://schemas.microsoft.com/office/drawing/2014/main" id="{00000000-0008-0000-0600-000063000000}"/>
            </a:ext>
          </a:extLst>
        </xdr:cNvPr>
        <xdr:cNvCxnSpPr/>
      </xdr:nvCxnSpPr>
      <xdr:spPr>
        <a:xfrm rot="5400000">
          <a:off x="1840707" y="1945481"/>
          <a:ext cx="83343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27</xdr:row>
      <xdr:rowOff>104311</xdr:rowOff>
    </xdr:from>
    <xdr:to>
      <xdr:col>9</xdr:col>
      <xdr:colOff>85727</xdr:colOff>
      <xdr:row>27</xdr:row>
      <xdr:rowOff>104775</xdr:rowOff>
    </xdr:to>
    <xdr:cxnSp macro="">
      <xdr:nvCxnSpPr>
        <xdr:cNvPr id="100" name="Connecteur droit 99">
          <a:extLst>
            <a:ext uri="{FF2B5EF4-FFF2-40B4-BE49-F238E27FC236}">
              <a16:creationId xmlns:a16="http://schemas.microsoft.com/office/drawing/2014/main" id="{00000000-0008-0000-0600-000064000000}"/>
            </a:ext>
          </a:extLst>
        </xdr:cNvPr>
        <xdr:cNvCxnSpPr/>
      </xdr:nvCxnSpPr>
      <xdr:spPr>
        <a:xfrm rot="10800000" flipV="1">
          <a:off x="2247900" y="2371261"/>
          <a:ext cx="419102" cy="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95250</xdr:rowOff>
    </xdr:from>
    <xdr:to>
      <xdr:col>10</xdr:col>
      <xdr:colOff>114300</xdr:colOff>
      <xdr:row>26</xdr:row>
      <xdr:rowOff>100013</xdr:rowOff>
    </xdr:to>
    <xdr:cxnSp macro="">
      <xdr:nvCxnSpPr>
        <xdr:cNvPr id="101" name="Connecteur droit 100">
          <a:extLst>
            <a:ext uri="{FF2B5EF4-FFF2-40B4-BE49-F238E27FC236}">
              <a16:creationId xmlns:a16="http://schemas.microsoft.com/office/drawing/2014/main" id="{00000000-0008-0000-0600-000065000000}"/>
            </a:ext>
          </a:extLst>
        </xdr:cNvPr>
        <xdr:cNvCxnSpPr>
          <a:stCxn id="95" idx="3"/>
        </xdr:cNvCxnSpPr>
      </xdr:nvCxnSpPr>
      <xdr:spPr>
        <a:xfrm flipV="1">
          <a:off x="3343275" y="2200275"/>
          <a:ext cx="114300"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123031</xdr:colOff>
      <xdr:row>26</xdr:row>
      <xdr:rowOff>86519</xdr:rowOff>
    </xdr:from>
    <xdr:to>
      <xdr:col>10</xdr:col>
      <xdr:colOff>124619</xdr:colOff>
      <xdr:row>28</xdr:row>
      <xdr:rowOff>67469</xdr:rowOff>
    </xdr:to>
    <xdr:cxnSp macro="">
      <xdr:nvCxnSpPr>
        <xdr:cNvPr id="102" name="Connecteur droit 101">
          <a:extLst>
            <a:ext uri="{FF2B5EF4-FFF2-40B4-BE49-F238E27FC236}">
              <a16:creationId xmlns:a16="http://schemas.microsoft.com/office/drawing/2014/main" id="{00000000-0008-0000-0600-000066000000}"/>
            </a:ext>
          </a:extLst>
        </xdr:cNvPr>
        <xdr:cNvCxnSpPr/>
      </xdr:nvCxnSpPr>
      <xdr:spPr>
        <a:xfrm rot="5400000">
          <a:off x="3314700" y="2343150"/>
          <a:ext cx="3048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28</xdr:row>
      <xdr:rowOff>76200</xdr:rowOff>
    </xdr:from>
    <xdr:to>
      <xdr:col>10</xdr:col>
      <xdr:colOff>133350</xdr:colOff>
      <xdr:row>28</xdr:row>
      <xdr:rowOff>77788</xdr:rowOff>
    </xdr:to>
    <xdr:cxnSp macro="">
      <xdr:nvCxnSpPr>
        <xdr:cNvPr id="103" name="Connecteur droit 102">
          <a:extLst>
            <a:ext uri="{FF2B5EF4-FFF2-40B4-BE49-F238E27FC236}">
              <a16:creationId xmlns:a16="http://schemas.microsoft.com/office/drawing/2014/main" id="{00000000-0008-0000-0600-000067000000}"/>
            </a:ext>
          </a:extLst>
        </xdr:cNvPr>
        <xdr:cNvCxnSpPr/>
      </xdr:nvCxnSpPr>
      <xdr:spPr>
        <a:xfrm rot="10800000">
          <a:off x="2962275" y="25050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380206</xdr:colOff>
      <xdr:row>28</xdr:row>
      <xdr:rowOff>76994</xdr:rowOff>
    </xdr:from>
    <xdr:to>
      <xdr:col>9</xdr:col>
      <xdr:colOff>381794</xdr:colOff>
      <xdr:row>29</xdr:row>
      <xdr:rowOff>29369</xdr:rowOff>
    </xdr:to>
    <xdr:cxnSp macro="">
      <xdr:nvCxnSpPr>
        <xdr:cNvPr id="104" name="Connecteur droit 103">
          <a:extLst>
            <a:ext uri="{FF2B5EF4-FFF2-40B4-BE49-F238E27FC236}">
              <a16:creationId xmlns:a16="http://schemas.microsoft.com/office/drawing/2014/main" id="{00000000-0008-0000-0600-000068000000}"/>
            </a:ext>
          </a:extLst>
        </xdr:cNvPr>
        <xdr:cNvCxnSpPr/>
      </xdr:nvCxnSpPr>
      <xdr:spPr>
        <a:xfrm rot="5400000">
          <a:off x="2905125" y="2562225"/>
          <a:ext cx="114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22</xdr:row>
      <xdr:rowOff>66675</xdr:rowOff>
    </xdr:from>
    <xdr:to>
      <xdr:col>8</xdr:col>
      <xdr:colOff>28575</xdr:colOff>
      <xdr:row>22</xdr:row>
      <xdr:rowOff>71438</xdr:rowOff>
    </xdr:to>
    <xdr:cxnSp macro="">
      <xdr:nvCxnSpPr>
        <xdr:cNvPr id="105" name="Connecteur droit 104">
          <a:extLst>
            <a:ext uri="{FF2B5EF4-FFF2-40B4-BE49-F238E27FC236}">
              <a16:creationId xmlns:a16="http://schemas.microsoft.com/office/drawing/2014/main" id="{00000000-0008-0000-0600-000069000000}"/>
            </a:ext>
          </a:extLst>
        </xdr:cNvPr>
        <xdr:cNvCxnSpPr>
          <a:stCxn id="78" idx="3"/>
        </xdr:cNvCxnSpPr>
      </xdr:nvCxnSpPr>
      <xdr:spPr>
        <a:xfrm flipH="1" flipV="1">
          <a:off x="2152650" y="1524000"/>
          <a:ext cx="123825"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28575</xdr:colOff>
      <xdr:row>30</xdr:row>
      <xdr:rowOff>133350</xdr:rowOff>
    </xdr:from>
    <xdr:to>
      <xdr:col>7</xdr:col>
      <xdr:colOff>638175</xdr:colOff>
      <xdr:row>34</xdr:row>
      <xdr:rowOff>28575</xdr:rowOff>
    </xdr:to>
    <xdr:pic>
      <xdr:nvPicPr>
        <xdr:cNvPr id="3874" name="Picture 10">
          <a:extLst>
            <a:ext uri="{FF2B5EF4-FFF2-40B4-BE49-F238E27FC236}">
              <a16:creationId xmlns:a16="http://schemas.microsoft.com/office/drawing/2014/main" id="{00000000-0008-0000-0600-0000220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499110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xdr:colOff>
      <xdr:row>34</xdr:row>
      <xdr:rowOff>95250</xdr:rowOff>
    </xdr:from>
    <xdr:to>
      <xdr:col>8</xdr:col>
      <xdr:colOff>28575</xdr:colOff>
      <xdr:row>38</xdr:row>
      <xdr:rowOff>47625</xdr:rowOff>
    </xdr:to>
    <xdr:pic>
      <xdr:nvPicPr>
        <xdr:cNvPr id="3875" name="Picture 2">
          <a:extLst>
            <a:ext uri="{FF2B5EF4-FFF2-40B4-BE49-F238E27FC236}">
              <a16:creationId xmlns:a16="http://schemas.microsoft.com/office/drawing/2014/main" id="{00000000-0008-0000-0600-000023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560070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733425</xdr:colOff>
      <xdr:row>31</xdr:row>
      <xdr:rowOff>85725</xdr:rowOff>
    </xdr:from>
    <xdr:to>
      <xdr:col>7</xdr:col>
      <xdr:colOff>38100</xdr:colOff>
      <xdr:row>31</xdr:row>
      <xdr:rowOff>87313</xdr:rowOff>
    </xdr:to>
    <xdr:cxnSp macro="">
      <xdr:nvCxnSpPr>
        <xdr:cNvPr id="108" name="Connecteur droit 107">
          <a:extLst>
            <a:ext uri="{FF2B5EF4-FFF2-40B4-BE49-F238E27FC236}">
              <a16:creationId xmlns:a16="http://schemas.microsoft.com/office/drawing/2014/main" id="{00000000-0008-0000-0600-00006C000000}"/>
            </a:ext>
          </a:extLst>
        </xdr:cNvPr>
        <xdr:cNvCxnSpPr/>
      </xdr:nvCxnSpPr>
      <xdr:spPr>
        <a:xfrm rot="10800000">
          <a:off x="371475" y="733425"/>
          <a:ext cx="11525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685801</xdr:colOff>
      <xdr:row>33</xdr:row>
      <xdr:rowOff>76201</xdr:rowOff>
    </xdr:from>
    <xdr:to>
      <xdr:col>7</xdr:col>
      <xdr:colOff>38101</xdr:colOff>
      <xdr:row>33</xdr:row>
      <xdr:rowOff>85726</xdr:rowOff>
    </xdr:to>
    <xdr:cxnSp macro="">
      <xdr:nvCxnSpPr>
        <xdr:cNvPr id="109" name="Connecteur droit 108">
          <a:extLst>
            <a:ext uri="{FF2B5EF4-FFF2-40B4-BE49-F238E27FC236}">
              <a16:creationId xmlns:a16="http://schemas.microsoft.com/office/drawing/2014/main" id="{00000000-0008-0000-0600-00006D000000}"/>
            </a:ext>
          </a:extLst>
        </xdr:cNvPr>
        <xdr:cNvCxnSpPr/>
      </xdr:nvCxnSpPr>
      <xdr:spPr>
        <a:xfrm rot="10800000">
          <a:off x="371476" y="1047751"/>
          <a:ext cx="11525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35</xdr:row>
      <xdr:rowOff>76200</xdr:rowOff>
    </xdr:from>
    <xdr:to>
      <xdr:col>7</xdr:col>
      <xdr:colOff>47625</xdr:colOff>
      <xdr:row>35</xdr:row>
      <xdr:rowOff>77788</xdr:rowOff>
    </xdr:to>
    <xdr:cxnSp macro="">
      <xdr:nvCxnSpPr>
        <xdr:cNvPr id="110" name="Connecteur droit 109">
          <a:extLst>
            <a:ext uri="{FF2B5EF4-FFF2-40B4-BE49-F238E27FC236}">
              <a16:creationId xmlns:a16="http://schemas.microsoft.com/office/drawing/2014/main" id="{00000000-0008-0000-0600-00006E000000}"/>
            </a:ext>
          </a:extLst>
        </xdr:cNvPr>
        <xdr:cNvCxnSpPr/>
      </xdr:nvCxnSpPr>
      <xdr:spPr>
        <a:xfrm rot="10800000">
          <a:off x="1019175" y="1371600"/>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646907</xdr:colOff>
      <xdr:row>31</xdr:row>
      <xdr:rowOff>96044</xdr:rowOff>
    </xdr:from>
    <xdr:to>
      <xdr:col>5</xdr:col>
      <xdr:colOff>648495</xdr:colOff>
      <xdr:row>35</xdr:row>
      <xdr:rowOff>67469</xdr:rowOff>
    </xdr:to>
    <xdr:cxnSp macro="">
      <xdr:nvCxnSpPr>
        <xdr:cNvPr id="111" name="Connecteur droit 110">
          <a:extLst>
            <a:ext uri="{FF2B5EF4-FFF2-40B4-BE49-F238E27FC236}">
              <a16:creationId xmlns:a16="http://schemas.microsoft.com/office/drawing/2014/main" id="{00000000-0008-0000-0600-00006F000000}"/>
            </a:ext>
          </a:extLst>
        </xdr:cNvPr>
        <xdr:cNvCxnSpPr/>
      </xdr:nvCxnSpPr>
      <xdr:spPr>
        <a:xfrm rot="5400000" flipH="1" flipV="1">
          <a:off x="709613" y="1052513"/>
          <a:ext cx="6191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37</xdr:row>
      <xdr:rowOff>76200</xdr:rowOff>
    </xdr:from>
    <xdr:to>
      <xdr:col>7</xdr:col>
      <xdr:colOff>38100</xdr:colOff>
      <xdr:row>37</xdr:row>
      <xdr:rowOff>77788</xdr:rowOff>
    </xdr:to>
    <xdr:cxnSp macro="">
      <xdr:nvCxnSpPr>
        <xdr:cNvPr id="112" name="Connecteur droit 111">
          <a:extLst>
            <a:ext uri="{FF2B5EF4-FFF2-40B4-BE49-F238E27FC236}">
              <a16:creationId xmlns:a16="http://schemas.microsoft.com/office/drawing/2014/main" id="{00000000-0008-0000-0600-000070000000}"/>
            </a:ext>
          </a:extLst>
        </xdr:cNvPr>
        <xdr:cNvCxnSpPr/>
      </xdr:nvCxnSpPr>
      <xdr:spPr>
        <a:xfrm rot="10800000">
          <a:off x="762000" y="1695450"/>
          <a:ext cx="7620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380207</xdr:colOff>
      <xdr:row>33</xdr:row>
      <xdr:rowOff>86519</xdr:rowOff>
    </xdr:from>
    <xdr:to>
      <xdr:col>5</xdr:col>
      <xdr:colOff>381795</xdr:colOff>
      <xdr:row>37</xdr:row>
      <xdr:rowOff>76994</xdr:rowOff>
    </xdr:to>
    <xdr:cxnSp macro="">
      <xdr:nvCxnSpPr>
        <xdr:cNvPr id="113" name="Connecteur droit 112">
          <a:extLst>
            <a:ext uri="{FF2B5EF4-FFF2-40B4-BE49-F238E27FC236}">
              <a16:creationId xmlns:a16="http://schemas.microsoft.com/office/drawing/2014/main" id="{00000000-0008-0000-0600-000071000000}"/>
            </a:ext>
          </a:extLst>
        </xdr:cNvPr>
        <xdr:cNvCxnSpPr/>
      </xdr:nvCxnSpPr>
      <xdr:spPr>
        <a:xfrm rot="5400000" flipH="1" flipV="1">
          <a:off x="433388" y="1376363"/>
          <a:ext cx="6381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28575</xdr:colOff>
      <xdr:row>30</xdr:row>
      <xdr:rowOff>133350</xdr:rowOff>
    </xdr:from>
    <xdr:to>
      <xdr:col>11</xdr:col>
      <xdr:colOff>638175</xdr:colOff>
      <xdr:row>34</xdr:row>
      <xdr:rowOff>28575</xdr:rowOff>
    </xdr:to>
    <xdr:pic>
      <xdr:nvPicPr>
        <xdr:cNvPr id="3882" name="Picture 10">
          <a:extLst>
            <a:ext uri="{FF2B5EF4-FFF2-40B4-BE49-F238E27FC236}">
              <a16:creationId xmlns:a16="http://schemas.microsoft.com/office/drawing/2014/main" id="{00000000-0008-0000-0600-00002A0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991100"/>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34</xdr:row>
      <xdr:rowOff>95250</xdr:rowOff>
    </xdr:from>
    <xdr:to>
      <xdr:col>12</xdr:col>
      <xdr:colOff>28575</xdr:colOff>
      <xdr:row>38</xdr:row>
      <xdr:rowOff>47625</xdr:rowOff>
    </xdr:to>
    <xdr:pic>
      <xdr:nvPicPr>
        <xdr:cNvPr id="3883" name="Picture 2">
          <a:extLst>
            <a:ext uri="{FF2B5EF4-FFF2-40B4-BE49-F238E27FC236}">
              <a16:creationId xmlns:a16="http://schemas.microsoft.com/office/drawing/2014/main" id="{00000000-0008-0000-0600-00002B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91225" y="5600700"/>
          <a:ext cx="781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409576</xdr:colOff>
      <xdr:row>35</xdr:row>
      <xdr:rowOff>76200</xdr:rowOff>
    </xdr:from>
    <xdr:to>
      <xdr:col>11</xdr:col>
      <xdr:colOff>47626</xdr:colOff>
      <xdr:row>35</xdr:row>
      <xdr:rowOff>77790</xdr:rowOff>
    </xdr:to>
    <xdr:cxnSp macro="">
      <xdr:nvCxnSpPr>
        <xdr:cNvPr id="116" name="Connecteur droit 115">
          <a:extLst>
            <a:ext uri="{FF2B5EF4-FFF2-40B4-BE49-F238E27FC236}">
              <a16:creationId xmlns:a16="http://schemas.microsoft.com/office/drawing/2014/main" id="{00000000-0008-0000-0600-000074000000}"/>
            </a:ext>
          </a:extLst>
        </xdr:cNvPr>
        <xdr:cNvCxnSpPr/>
      </xdr:nvCxnSpPr>
      <xdr:spPr>
        <a:xfrm rot="10800000">
          <a:off x="2990851" y="1371600"/>
          <a:ext cx="771525" cy="15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37</xdr:row>
      <xdr:rowOff>75774</xdr:rowOff>
    </xdr:from>
    <xdr:to>
      <xdr:col>11</xdr:col>
      <xdr:colOff>38100</xdr:colOff>
      <xdr:row>37</xdr:row>
      <xdr:rowOff>77788</xdr:rowOff>
    </xdr:to>
    <xdr:cxnSp macro="">
      <xdr:nvCxnSpPr>
        <xdr:cNvPr id="117" name="Connecteur droit 116">
          <a:extLst>
            <a:ext uri="{FF2B5EF4-FFF2-40B4-BE49-F238E27FC236}">
              <a16:creationId xmlns:a16="http://schemas.microsoft.com/office/drawing/2014/main" id="{00000000-0008-0000-0600-000075000000}"/>
            </a:ext>
          </a:extLst>
        </xdr:cNvPr>
        <xdr:cNvCxnSpPr/>
      </xdr:nvCxnSpPr>
      <xdr:spPr>
        <a:xfrm rot="10800000">
          <a:off x="2762250" y="1695024"/>
          <a:ext cx="990600" cy="20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180976</xdr:colOff>
      <xdr:row>33</xdr:row>
      <xdr:rowOff>85725</xdr:rowOff>
    </xdr:from>
    <xdr:to>
      <xdr:col>11</xdr:col>
      <xdr:colOff>85726</xdr:colOff>
      <xdr:row>33</xdr:row>
      <xdr:rowOff>85727</xdr:rowOff>
    </xdr:to>
    <xdr:cxnSp macro="">
      <xdr:nvCxnSpPr>
        <xdr:cNvPr id="118" name="Connecteur droit 117">
          <a:extLst>
            <a:ext uri="{FF2B5EF4-FFF2-40B4-BE49-F238E27FC236}">
              <a16:creationId xmlns:a16="http://schemas.microsoft.com/office/drawing/2014/main" id="{00000000-0008-0000-0600-000076000000}"/>
            </a:ext>
          </a:extLst>
        </xdr:cNvPr>
        <xdr:cNvCxnSpPr/>
      </xdr:nvCxnSpPr>
      <xdr:spPr>
        <a:xfrm rot="10800000" flipV="1">
          <a:off x="2762251" y="1057275"/>
          <a:ext cx="1038225"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32</xdr:row>
      <xdr:rowOff>67469</xdr:rowOff>
    </xdr:from>
    <xdr:to>
      <xdr:col>9</xdr:col>
      <xdr:colOff>181769</xdr:colOff>
      <xdr:row>33</xdr:row>
      <xdr:rowOff>96044</xdr:rowOff>
    </xdr:to>
    <xdr:cxnSp macro="">
      <xdr:nvCxnSpPr>
        <xdr:cNvPr id="119" name="Connecteur droit 118">
          <a:extLst>
            <a:ext uri="{FF2B5EF4-FFF2-40B4-BE49-F238E27FC236}">
              <a16:creationId xmlns:a16="http://schemas.microsoft.com/office/drawing/2014/main" id="{00000000-0008-0000-0600-000077000000}"/>
            </a:ext>
          </a:extLst>
        </xdr:cNvPr>
        <xdr:cNvCxnSpPr/>
      </xdr:nvCxnSpPr>
      <xdr:spPr>
        <a:xfrm rot="5400000" flipH="1" flipV="1">
          <a:off x="2667000" y="971550"/>
          <a:ext cx="190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638176</xdr:colOff>
      <xdr:row>32</xdr:row>
      <xdr:rowOff>76201</xdr:rowOff>
    </xdr:from>
    <xdr:to>
      <xdr:col>9</xdr:col>
      <xdr:colOff>180976</xdr:colOff>
      <xdr:row>32</xdr:row>
      <xdr:rowOff>80963</xdr:rowOff>
    </xdr:to>
    <xdr:cxnSp macro="">
      <xdr:nvCxnSpPr>
        <xdr:cNvPr id="120" name="Connecteur droit 119">
          <a:extLst>
            <a:ext uri="{FF2B5EF4-FFF2-40B4-BE49-F238E27FC236}">
              <a16:creationId xmlns:a16="http://schemas.microsoft.com/office/drawing/2014/main" id="{00000000-0008-0000-0600-000078000000}"/>
            </a:ext>
          </a:extLst>
        </xdr:cNvPr>
        <xdr:cNvCxnSpPr>
          <a:endCxn id="106" idx="3"/>
        </xdr:cNvCxnSpPr>
      </xdr:nvCxnSpPr>
      <xdr:spPr>
        <a:xfrm rot="10800000" flipV="1">
          <a:off x="2124076" y="885826"/>
          <a:ext cx="638175" cy="4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31</xdr:row>
      <xdr:rowOff>85725</xdr:rowOff>
    </xdr:from>
    <xdr:to>
      <xdr:col>11</xdr:col>
      <xdr:colOff>114300</xdr:colOff>
      <xdr:row>31</xdr:row>
      <xdr:rowOff>87313</xdr:rowOff>
    </xdr:to>
    <xdr:cxnSp macro="">
      <xdr:nvCxnSpPr>
        <xdr:cNvPr id="121" name="Connecteur droit 120">
          <a:extLst>
            <a:ext uri="{FF2B5EF4-FFF2-40B4-BE49-F238E27FC236}">
              <a16:creationId xmlns:a16="http://schemas.microsoft.com/office/drawing/2014/main" id="{00000000-0008-0000-0600-000079000000}"/>
            </a:ext>
          </a:extLst>
        </xdr:cNvPr>
        <xdr:cNvCxnSpPr/>
      </xdr:nvCxnSpPr>
      <xdr:spPr>
        <a:xfrm rot="10800000">
          <a:off x="2971800" y="733425"/>
          <a:ext cx="8572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29</xdr:row>
      <xdr:rowOff>134148</xdr:rowOff>
    </xdr:from>
    <xdr:to>
      <xdr:col>9</xdr:col>
      <xdr:colOff>381795</xdr:colOff>
      <xdr:row>35</xdr:row>
      <xdr:rowOff>76201</xdr:rowOff>
    </xdr:to>
    <xdr:cxnSp macro="">
      <xdr:nvCxnSpPr>
        <xdr:cNvPr id="122" name="Connecteur droit 121">
          <a:extLst>
            <a:ext uri="{FF2B5EF4-FFF2-40B4-BE49-F238E27FC236}">
              <a16:creationId xmlns:a16="http://schemas.microsoft.com/office/drawing/2014/main" id="{00000000-0008-0000-0600-00007A000000}"/>
            </a:ext>
          </a:extLst>
        </xdr:cNvPr>
        <xdr:cNvCxnSpPr/>
      </xdr:nvCxnSpPr>
      <xdr:spPr>
        <a:xfrm rot="5400000" flipH="1" flipV="1">
          <a:off x="2505871" y="914402"/>
          <a:ext cx="913603" cy="7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180181</xdr:colOff>
      <xdr:row>33</xdr:row>
      <xdr:rowOff>96044</xdr:rowOff>
    </xdr:from>
    <xdr:to>
      <xdr:col>9</xdr:col>
      <xdr:colOff>181769</xdr:colOff>
      <xdr:row>37</xdr:row>
      <xdr:rowOff>76994</xdr:rowOff>
    </xdr:to>
    <xdr:cxnSp macro="">
      <xdr:nvCxnSpPr>
        <xdr:cNvPr id="123" name="Connecteur droit 122">
          <a:extLst>
            <a:ext uri="{FF2B5EF4-FFF2-40B4-BE49-F238E27FC236}">
              <a16:creationId xmlns:a16="http://schemas.microsoft.com/office/drawing/2014/main" id="{00000000-0008-0000-0600-00007B000000}"/>
            </a:ext>
          </a:extLst>
        </xdr:cNvPr>
        <xdr:cNvCxnSpPr/>
      </xdr:nvCxnSpPr>
      <xdr:spPr>
        <a:xfrm rot="5400000">
          <a:off x="2447925" y="1381125"/>
          <a:ext cx="628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19050</xdr:colOff>
      <xdr:row>39</xdr:row>
      <xdr:rowOff>9525</xdr:rowOff>
    </xdr:from>
    <xdr:to>
      <xdr:col>10</xdr:col>
      <xdr:colOff>0</xdr:colOff>
      <xdr:row>42</xdr:row>
      <xdr:rowOff>28575</xdr:rowOff>
    </xdr:to>
    <xdr:pic>
      <xdr:nvPicPr>
        <xdr:cNvPr id="3892" name="Picture 8">
          <a:extLst>
            <a:ext uri="{FF2B5EF4-FFF2-40B4-BE49-F238E27FC236}">
              <a16:creationId xmlns:a16="http://schemas.microsoft.com/office/drawing/2014/main" id="{00000000-0008-0000-0600-0000340F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67275" y="6324600"/>
          <a:ext cx="7429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733425</xdr:colOff>
      <xdr:row>36</xdr:row>
      <xdr:rowOff>71438</xdr:rowOff>
    </xdr:from>
    <xdr:to>
      <xdr:col>11</xdr:col>
      <xdr:colOff>742950</xdr:colOff>
      <xdr:row>38</xdr:row>
      <xdr:rowOff>85725</xdr:rowOff>
    </xdr:to>
    <xdr:cxnSp macro="">
      <xdr:nvCxnSpPr>
        <xdr:cNvPr id="125" name="Connecteur droit 124">
          <a:extLst>
            <a:ext uri="{FF2B5EF4-FFF2-40B4-BE49-F238E27FC236}">
              <a16:creationId xmlns:a16="http://schemas.microsoft.com/office/drawing/2014/main" id="{00000000-0008-0000-0600-00007D000000}"/>
            </a:ext>
          </a:extLst>
        </xdr:cNvPr>
        <xdr:cNvCxnSpPr/>
      </xdr:nvCxnSpPr>
      <xdr:spPr>
        <a:xfrm flipH="1">
          <a:off x="4448175" y="1528763"/>
          <a:ext cx="9525" cy="3381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28580</xdr:colOff>
      <xdr:row>38</xdr:row>
      <xdr:rowOff>85724</xdr:rowOff>
    </xdr:from>
    <xdr:to>
      <xdr:col>11</xdr:col>
      <xdr:colOff>733426</xdr:colOff>
      <xdr:row>38</xdr:row>
      <xdr:rowOff>95249</xdr:rowOff>
    </xdr:to>
    <xdr:cxnSp macro="">
      <xdr:nvCxnSpPr>
        <xdr:cNvPr id="126" name="Connecteur droit 125">
          <a:extLst>
            <a:ext uri="{FF2B5EF4-FFF2-40B4-BE49-F238E27FC236}">
              <a16:creationId xmlns:a16="http://schemas.microsoft.com/office/drawing/2014/main" id="{00000000-0008-0000-0600-00007E000000}"/>
            </a:ext>
          </a:extLst>
        </xdr:cNvPr>
        <xdr:cNvCxnSpPr/>
      </xdr:nvCxnSpPr>
      <xdr:spPr>
        <a:xfrm rot="10800000" flipV="1">
          <a:off x="2609855" y="1866899"/>
          <a:ext cx="1838321"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27782</xdr:colOff>
      <xdr:row>38</xdr:row>
      <xdr:rowOff>76993</xdr:rowOff>
    </xdr:from>
    <xdr:to>
      <xdr:col>9</xdr:col>
      <xdr:colOff>29370</xdr:colOff>
      <xdr:row>39</xdr:row>
      <xdr:rowOff>96043</xdr:rowOff>
    </xdr:to>
    <xdr:cxnSp macro="">
      <xdr:nvCxnSpPr>
        <xdr:cNvPr id="127" name="Connecteur droit 126">
          <a:extLst>
            <a:ext uri="{FF2B5EF4-FFF2-40B4-BE49-F238E27FC236}">
              <a16:creationId xmlns:a16="http://schemas.microsoft.com/office/drawing/2014/main" id="{00000000-0008-0000-0600-00007F000000}"/>
            </a:ext>
          </a:extLst>
        </xdr:cNvPr>
        <xdr:cNvCxnSpPr/>
      </xdr:nvCxnSpPr>
      <xdr:spPr>
        <a:xfrm rot="5400000">
          <a:off x="2519363" y="1947862"/>
          <a:ext cx="1809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8732</xdr:colOff>
      <xdr:row>36</xdr:row>
      <xdr:rowOff>72231</xdr:rowOff>
    </xdr:from>
    <xdr:to>
      <xdr:col>8</xdr:col>
      <xdr:colOff>10320</xdr:colOff>
      <xdr:row>41</xdr:row>
      <xdr:rowOff>96043</xdr:rowOff>
    </xdr:to>
    <xdr:cxnSp macro="">
      <xdr:nvCxnSpPr>
        <xdr:cNvPr id="128" name="Connecteur droit 127">
          <a:extLst>
            <a:ext uri="{FF2B5EF4-FFF2-40B4-BE49-F238E27FC236}">
              <a16:creationId xmlns:a16="http://schemas.microsoft.com/office/drawing/2014/main" id="{00000000-0008-0000-0600-000080000000}"/>
            </a:ext>
          </a:extLst>
        </xdr:cNvPr>
        <xdr:cNvCxnSpPr/>
      </xdr:nvCxnSpPr>
      <xdr:spPr>
        <a:xfrm rot="5400000">
          <a:off x="1840707" y="1945481"/>
          <a:ext cx="83343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41</xdr:row>
      <xdr:rowOff>104311</xdr:rowOff>
    </xdr:from>
    <xdr:to>
      <xdr:col>9</xdr:col>
      <xdr:colOff>85727</xdr:colOff>
      <xdr:row>41</xdr:row>
      <xdr:rowOff>104775</xdr:rowOff>
    </xdr:to>
    <xdr:cxnSp macro="">
      <xdr:nvCxnSpPr>
        <xdr:cNvPr id="129" name="Connecteur droit 128">
          <a:extLst>
            <a:ext uri="{FF2B5EF4-FFF2-40B4-BE49-F238E27FC236}">
              <a16:creationId xmlns:a16="http://schemas.microsoft.com/office/drawing/2014/main" id="{00000000-0008-0000-0600-000081000000}"/>
            </a:ext>
          </a:extLst>
        </xdr:cNvPr>
        <xdr:cNvCxnSpPr/>
      </xdr:nvCxnSpPr>
      <xdr:spPr>
        <a:xfrm rot="10800000" flipV="1">
          <a:off x="2247900" y="2371261"/>
          <a:ext cx="419102" cy="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40</xdr:row>
      <xdr:rowOff>95250</xdr:rowOff>
    </xdr:from>
    <xdr:to>
      <xdr:col>10</xdr:col>
      <xdr:colOff>114300</xdr:colOff>
      <xdr:row>40</xdr:row>
      <xdr:rowOff>100013</xdr:rowOff>
    </xdr:to>
    <xdr:cxnSp macro="">
      <xdr:nvCxnSpPr>
        <xdr:cNvPr id="130" name="Connecteur droit 129">
          <a:extLst>
            <a:ext uri="{FF2B5EF4-FFF2-40B4-BE49-F238E27FC236}">
              <a16:creationId xmlns:a16="http://schemas.microsoft.com/office/drawing/2014/main" id="{00000000-0008-0000-0600-000082000000}"/>
            </a:ext>
          </a:extLst>
        </xdr:cNvPr>
        <xdr:cNvCxnSpPr>
          <a:stCxn id="124" idx="3"/>
        </xdr:cNvCxnSpPr>
      </xdr:nvCxnSpPr>
      <xdr:spPr>
        <a:xfrm flipV="1">
          <a:off x="3343275" y="2200275"/>
          <a:ext cx="114300"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123031</xdr:colOff>
      <xdr:row>40</xdr:row>
      <xdr:rowOff>86519</xdr:rowOff>
    </xdr:from>
    <xdr:to>
      <xdr:col>10</xdr:col>
      <xdr:colOff>124619</xdr:colOff>
      <xdr:row>42</xdr:row>
      <xdr:rowOff>67469</xdr:rowOff>
    </xdr:to>
    <xdr:cxnSp macro="">
      <xdr:nvCxnSpPr>
        <xdr:cNvPr id="131" name="Connecteur droit 130">
          <a:extLst>
            <a:ext uri="{FF2B5EF4-FFF2-40B4-BE49-F238E27FC236}">
              <a16:creationId xmlns:a16="http://schemas.microsoft.com/office/drawing/2014/main" id="{00000000-0008-0000-0600-000083000000}"/>
            </a:ext>
          </a:extLst>
        </xdr:cNvPr>
        <xdr:cNvCxnSpPr/>
      </xdr:nvCxnSpPr>
      <xdr:spPr>
        <a:xfrm rot="5400000">
          <a:off x="3314700" y="2343150"/>
          <a:ext cx="3048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42</xdr:row>
      <xdr:rowOff>76200</xdr:rowOff>
    </xdr:from>
    <xdr:to>
      <xdr:col>10</xdr:col>
      <xdr:colOff>133350</xdr:colOff>
      <xdr:row>42</xdr:row>
      <xdr:rowOff>77788</xdr:rowOff>
    </xdr:to>
    <xdr:cxnSp macro="">
      <xdr:nvCxnSpPr>
        <xdr:cNvPr id="132" name="Connecteur droit 131">
          <a:extLst>
            <a:ext uri="{FF2B5EF4-FFF2-40B4-BE49-F238E27FC236}">
              <a16:creationId xmlns:a16="http://schemas.microsoft.com/office/drawing/2014/main" id="{00000000-0008-0000-0600-000084000000}"/>
            </a:ext>
          </a:extLst>
        </xdr:cNvPr>
        <xdr:cNvCxnSpPr/>
      </xdr:nvCxnSpPr>
      <xdr:spPr>
        <a:xfrm rot="10800000">
          <a:off x="2962275" y="2505075"/>
          <a:ext cx="5143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380206</xdr:colOff>
      <xdr:row>42</xdr:row>
      <xdr:rowOff>76994</xdr:rowOff>
    </xdr:from>
    <xdr:to>
      <xdr:col>9</xdr:col>
      <xdr:colOff>381794</xdr:colOff>
      <xdr:row>43</xdr:row>
      <xdr:rowOff>29369</xdr:rowOff>
    </xdr:to>
    <xdr:cxnSp macro="">
      <xdr:nvCxnSpPr>
        <xdr:cNvPr id="133" name="Connecteur droit 132">
          <a:extLst>
            <a:ext uri="{FF2B5EF4-FFF2-40B4-BE49-F238E27FC236}">
              <a16:creationId xmlns:a16="http://schemas.microsoft.com/office/drawing/2014/main" id="{00000000-0008-0000-0600-000085000000}"/>
            </a:ext>
          </a:extLst>
        </xdr:cNvPr>
        <xdr:cNvCxnSpPr/>
      </xdr:nvCxnSpPr>
      <xdr:spPr>
        <a:xfrm rot="5400000">
          <a:off x="2905125" y="2562225"/>
          <a:ext cx="114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36</xdr:row>
      <xdr:rowOff>66675</xdr:rowOff>
    </xdr:from>
    <xdr:to>
      <xdr:col>8</xdr:col>
      <xdr:colOff>28575</xdr:colOff>
      <xdr:row>36</xdr:row>
      <xdr:rowOff>71438</xdr:rowOff>
    </xdr:to>
    <xdr:cxnSp macro="">
      <xdr:nvCxnSpPr>
        <xdr:cNvPr id="134" name="Connecteur droit 133">
          <a:extLst>
            <a:ext uri="{FF2B5EF4-FFF2-40B4-BE49-F238E27FC236}">
              <a16:creationId xmlns:a16="http://schemas.microsoft.com/office/drawing/2014/main" id="{00000000-0008-0000-0600-000086000000}"/>
            </a:ext>
          </a:extLst>
        </xdr:cNvPr>
        <xdr:cNvCxnSpPr>
          <a:stCxn id="107" idx="3"/>
        </xdr:cNvCxnSpPr>
      </xdr:nvCxnSpPr>
      <xdr:spPr>
        <a:xfrm flipH="1" flipV="1">
          <a:off x="2152650" y="1524000"/>
          <a:ext cx="123825"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3</xdr:row>
      <xdr:rowOff>47625</xdr:rowOff>
    </xdr:from>
    <xdr:to>
      <xdr:col>4</xdr:col>
      <xdr:colOff>0</xdr:colOff>
      <xdr:row>3</xdr:row>
      <xdr:rowOff>47625</xdr:rowOff>
    </xdr:to>
    <xdr:cxnSp macro="">
      <xdr:nvCxnSpPr>
        <xdr:cNvPr id="3" name="Connecteur droit 2">
          <a:extLst>
            <a:ext uri="{FF2B5EF4-FFF2-40B4-BE49-F238E27FC236}">
              <a16:creationId xmlns:a16="http://schemas.microsoft.com/office/drawing/2014/main" id="{00000000-0008-0000-0600-000003000000}"/>
            </a:ext>
          </a:extLst>
        </xdr:cNvPr>
        <xdr:cNvCxnSpPr/>
      </xdr:nvCxnSpPr>
      <xdr:spPr>
        <a:xfrm>
          <a:off x="1552575" y="533400"/>
          <a:ext cx="714375" cy="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3</xdr:row>
      <xdr:rowOff>142875</xdr:rowOff>
    </xdr:from>
    <xdr:to>
      <xdr:col>3</xdr:col>
      <xdr:colOff>247650</xdr:colOff>
      <xdr:row>3</xdr:row>
      <xdr:rowOff>142875</xdr:rowOff>
    </xdr:to>
    <xdr:cxnSp macro="">
      <xdr:nvCxnSpPr>
        <xdr:cNvPr id="6" name="Connecteur droit 5">
          <a:extLst>
            <a:ext uri="{FF2B5EF4-FFF2-40B4-BE49-F238E27FC236}">
              <a16:creationId xmlns:a16="http://schemas.microsoft.com/office/drawing/2014/main" id="{00000000-0008-0000-0600-000006000000}"/>
            </a:ext>
          </a:extLst>
        </xdr:cNvPr>
        <xdr:cNvCxnSpPr/>
      </xdr:nvCxnSpPr>
      <xdr:spPr>
        <a:xfrm>
          <a:off x="1514475" y="628650"/>
          <a:ext cx="676275" cy="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4</xdr:row>
      <xdr:rowOff>104775</xdr:rowOff>
    </xdr:from>
    <xdr:to>
      <xdr:col>3</xdr:col>
      <xdr:colOff>152400</xdr:colOff>
      <xdr:row>4</xdr:row>
      <xdr:rowOff>104776</xdr:rowOff>
    </xdr:to>
    <xdr:cxnSp macro="">
      <xdr:nvCxnSpPr>
        <xdr:cNvPr id="10" name="Connecteur droit 9">
          <a:extLst>
            <a:ext uri="{FF2B5EF4-FFF2-40B4-BE49-F238E27FC236}">
              <a16:creationId xmlns:a16="http://schemas.microsoft.com/office/drawing/2014/main" id="{00000000-0008-0000-0600-00000A000000}"/>
            </a:ext>
          </a:extLst>
        </xdr:cNvPr>
        <xdr:cNvCxnSpPr/>
      </xdr:nvCxnSpPr>
      <xdr:spPr>
        <a:xfrm>
          <a:off x="1533525" y="752475"/>
          <a:ext cx="561975" cy="1"/>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257175</xdr:colOff>
      <xdr:row>3</xdr:row>
      <xdr:rowOff>142875</xdr:rowOff>
    </xdr:from>
    <xdr:to>
      <xdr:col>3</xdr:col>
      <xdr:colOff>266700</xdr:colOff>
      <xdr:row>17</xdr:row>
      <xdr:rowOff>95250</xdr:rowOff>
    </xdr:to>
    <xdr:cxnSp macro="">
      <xdr:nvCxnSpPr>
        <xdr:cNvPr id="26" name="Connecteur droit 25">
          <a:extLst>
            <a:ext uri="{FF2B5EF4-FFF2-40B4-BE49-F238E27FC236}">
              <a16:creationId xmlns:a16="http://schemas.microsoft.com/office/drawing/2014/main" id="{00000000-0008-0000-0600-00001A000000}"/>
            </a:ext>
          </a:extLst>
        </xdr:cNvPr>
        <xdr:cNvCxnSpPr/>
      </xdr:nvCxnSpPr>
      <xdr:spPr>
        <a:xfrm>
          <a:off x="2200275" y="628650"/>
          <a:ext cx="9525" cy="2219325"/>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265698</xdr:colOff>
      <xdr:row>17</xdr:row>
      <xdr:rowOff>95250</xdr:rowOff>
    </xdr:from>
    <xdr:to>
      <xdr:col>4</xdr:col>
      <xdr:colOff>38100</xdr:colOff>
      <xdr:row>17</xdr:row>
      <xdr:rowOff>95250</xdr:rowOff>
    </xdr:to>
    <xdr:cxnSp macro="">
      <xdr:nvCxnSpPr>
        <xdr:cNvPr id="30" name="Connecteur droit 29">
          <a:extLst>
            <a:ext uri="{FF2B5EF4-FFF2-40B4-BE49-F238E27FC236}">
              <a16:creationId xmlns:a16="http://schemas.microsoft.com/office/drawing/2014/main" id="{00000000-0008-0000-0600-00001E000000}"/>
            </a:ext>
          </a:extLst>
        </xdr:cNvPr>
        <xdr:cNvCxnSpPr/>
      </xdr:nvCxnSpPr>
      <xdr:spPr>
        <a:xfrm>
          <a:off x="2210803" y="2822408"/>
          <a:ext cx="98258" cy="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4</xdr:row>
      <xdr:rowOff>104775</xdr:rowOff>
    </xdr:from>
    <xdr:to>
      <xdr:col>3</xdr:col>
      <xdr:colOff>180975</xdr:colOff>
      <xdr:row>31</xdr:row>
      <xdr:rowOff>76200</xdr:rowOff>
    </xdr:to>
    <xdr:cxnSp macro="">
      <xdr:nvCxnSpPr>
        <xdr:cNvPr id="35" name="Connecteur droit 34">
          <a:extLst>
            <a:ext uri="{FF2B5EF4-FFF2-40B4-BE49-F238E27FC236}">
              <a16:creationId xmlns:a16="http://schemas.microsoft.com/office/drawing/2014/main" id="{00000000-0008-0000-0600-000023000000}"/>
            </a:ext>
          </a:extLst>
        </xdr:cNvPr>
        <xdr:cNvCxnSpPr/>
      </xdr:nvCxnSpPr>
      <xdr:spPr>
        <a:xfrm>
          <a:off x="2085975" y="752475"/>
          <a:ext cx="38100" cy="434340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31</xdr:row>
      <xdr:rowOff>76200</xdr:rowOff>
    </xdr:from>
    <xdr:to>
      <xdr:col>4</xdr:col>
      <xdr:colOff>9525</xdr:colOff>
      <xdr:row>31</xdr:row>
      <xdr:rowOff>76200</xdr:rowOff>
    </xdr:to>
    <xdr:cxnSp macro="">
      <xdr:nvCxnSpPr>
        <xdr:cNvPr id="38" name="Connecteur droit 37">
          <a:extLst>
            <a:ext uri="{FF2B5EF4-FFF2-40B4-BE49-F238E27FC236}">
              <a16:creationId xmlns:a16="http://schemas.microsoft.com/office/drawing/2014/main" id="{00000000-0008-0000-0600-000026000000}"/>
            </a:ext>
          </a:extLst>
        </xdr:cNvPr>
        <xdr:cNvCxnSpPr/>
      </xdr:nvCxnSpPr>
      <xdr:spPr>
        <a:xfrm>
          <a:off x="2124075" y="5095875"/>
          <a:ext cx="152400" cy="0"/>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6123</xdr:colOff>
      <xdr:row>8</xdr:row>
      <xdr:rowOff>82323</xdr:rowOff>
    </xdr:from>
    <xdr:to>
      <xdr:col>2</xdr:col>
      <xdr:colOff>215673</xdr:colOff>
      <xdr:row>8</xdr:row>
      <xdr:rowOff>82323</xdr:rowOff>
    </xdr:to>
    <xdr:cxnSp macro="">
      <xdr:nvCxnSpPr>
        <xdr:cNvPr id="41" name="Connecteur droit 40">
          <a:extLst>
            <a:ext uri="{FF2B5EF4-FFF2-40B4-BE49-F238E27FC236}">
              <a16:creationId xmlns:a16="http://schemas.microsoft.com/office/drawing/2014/main" id="{00000000-0008-0000-0600-000029000000}"/>
            </a:ext>
          </a:extLst>
        </xdr:cNvPr>
        <xdr:cNvCxnSpPr/>
      </xdr:nvCxnSpPr>
      <xdr:spPr>
        <a:xfrm>
          <a:off x="1530123" y="1388609"/>
          <a:ext cx="209550" cy="0"/>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5</xdr:row>
      <xdr:rowOff>66675</xdr:rowOff>
    </xdr:from>
    <xdr:to>
      <xdr:col>2</xdr:col>
      <xdr:colOff>209550</xdr:colOff>
      <xdr:row>8</xdr:row>
      <xdr:rowOff>76200</xdr:rowOff>
    </xdr:to>
    <xdr:cxnSp macro="">
      <xdr:nvCxnSpPr>
        <xdr:cNvPr id="43" name="Connecteur droit 42">
          <a:extLst>
            <a:ext uri="{FF2B5EF4-FFF2-40B4-BE49-F238E27FC236}">
              <a16:creationId xmlns:a16="http://schemas.microsoft.com/office/drawing/2014/main" id="{00000000-0008-0000-0600-00002B000000}"/>
            </a:ext>
          </a:extLst>
        </xdr:cNvPr>
        <xdr:cNvCxnSpPr/>
      </xdr:nvCxnSpPr>
      <xdr:spPr>
        <a:xfrm flipV="1">
          <a:off x="1733550" y="876300"/>
          <a:ext cx="0" cy="495300"/>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210911</xdr:colOff>
      <xdr:row>5</xdr:row>
      <xdr:rowOff>64634</xdr:rowOff>
    </xdr:from>
    <xdr:to>
      <xdr:col>4</xdr:col>
      <xdr:colOff>28575</xdr:colOff>
      <xdr:row>5</xdr:row>
      <xdr:rowOff>66675</xdr:rowOff>
    </xdr:to>
    <xdr:cxnSp macro="">
      <xdr:nvCxnSpPr>
        <xdr:cNvPr id="46" name="Connecteur droit 45">
          <a:extLst>
            <a:ext uri="{FF2B5EF4-FFF2-40B4-BE49-F238E27FC236}">
              <a16:creationId xmlns:a16="http://schemas.microsoft.com/office/drawing/2014/main" id="{00000000-0008-0000-0600-00002E000000}"/>
            </a:ext>
          </a:extLst>
        </xdr:cNvPr>
        <xdr:cNvCxnSpPr/>
      </xdr:nvCxnSpPr>
      <xdr:spPr>
        <a:xfrm>
          <a:off x="1734911" y="881063"/>
          <a:ext cx="559253" cy="2041"/>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752475</xdr:colOff>
      <xdr:row>9</xdr:row>
      <xdr:rowOff>76200</xdr:rowOff>
    </xdr:from>
    <xdr:to>
      <xdr:col>2</xdr:col>
      <xdr:colOff>357188</xdr:colOff>
      <xdr:row>9</xdr:row>
      <xdr:rowOff>78242</xdr:rowOff>
    </xdr:to>
    <xdr:cxnSp macro="">
      <xdr:nvCxnSpPr>
        <xdr:cNvPr id="50" name="Connecteur droit 49">
          <a:extLst>
            <a:ext uri="{FF2B5EF4-FFF2-40B4-BE49-F238E27FC236}">
              <a16:creationId xmlns:a16="http://schemas.microsoft.com/office/drawing/2014/main" id="{00000000-0008-0000-0600-000032000000}"/>
            </a:ext>
          </a:extLst>
        </xdr:cNvPr>
        <xdr:cNvCxnSpPr/>
      </xdr:nvCxnSpPr>
      <xdr:spPr>
        <a:xfrm>
          <a:off x="1514475" y="1545771"/>
          <a:ext cx="366713" cy="2042"/>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9</xdr:row>
      <xdr:rowOff>76200</xdr:rowOff>
    </xdr:from>
    <xdr:to>
      <xdr:col>2</xdr:col>
      <xdr:colOff>352425</xdr:colOff>
      <xdr:row>19</xdr:row>
      <xdr:rowOff>104775</xdr:rowOff>
    </xdr:to>
    <xdr:cxnSp macro="">
      <xdr:nvCxnSpPr>
        <xdr:cNvPr id="52" name="Connecteur droit 51">
          <a:extLst>
            <a:ext uri="{FF2B5EF4-FFF2-40B4-BE49-F238E27FC236}">
              <a16:creationId xmlns:a16="http://schemas.microsoft.com/office/drawing/2014/main" id="{00000000-0008-0000-0600-000034000000}"/>
            </a:ext>
          </a:extLst>
        </xdr:cNvPr>
        <xdr:cNvCxnSpPr/>
      </xdr:nvCxnSpPr>
      <xdr:spPr>
        <a:xfrm>
          <a:off x="1876425" y="1533525"/>
          <a:ext cx="0" cy="1647825"/>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19</xdr:row>
      <xdr:rowOff>98652</xdr:rowOff>
    </xdr:from>
    <xdr:to>
      <xdr:col>4</xdr:col>
      <xdr:colOff>66675</xdr:colOff>
      <xdr:row>19</xdr:row>
      <xdr:rowOff>98652</xdr:rowOff>
    </xdr:to>
    <xdr:cxnSp macro="">
      <xdr:nvCxnSpPr>
        <xdr:cNvPr id="56" name="Connecteur droit 55">
          <a:extLst>
            <a:ext uri="{FF2B5EF4-FFF2-40B4-BE49-F238E27FC236}">
              <a16:creationId xmlns:a16="http://schemas.microsoft.com/office/drawing/2014/main" id="{00000000-0008-0000-0600-000038000000}"/>
            </a:ext>
          </a:extLst>
        </xdr:cNvPr>
        <xdr:cNvCxnSpPr/>
      </xdr:nvCxnSpPr>
      <xdr:spPr>
        <a:xfrm>
          <a:off x="1876425" y="3201081"/>
          <a:ext cx="455839" cy="0"/>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750794</xdr:colOff>
      <xdr:row>10</xdr:row>
      <xdr:rowOff>78441</xdr:rowOff>
    </xdr:from>
    <xdr:to>
      <xdr:col>2</xdr:col>
      <xdr:colOff>201706</xdr:colOff>
      <xdr:row>10</xdr:row>
      <xdr:rowOff>78441</xdr:rowOff>
    </xdr:to>
    <xdr:cxnSp macro="">
      <xdr:nvCxnSpPr>
        <xdr:cNvPr id="3450" name="Connecteur droit 3449">
          <a:extLst>
            <a:ext uri="{FF2B5EF4-FFF2-40B4-BE49-F238E27FC236}">
              <a16:creationId xmlns:a16="http://schemas.microsoft.com/office/drawing/2014/main" id="{00000000-0008-0000-0600-00007A0D0000}"/>
            </a:ext>
          </a:extLst>
        </xdr:cNvPr>
        <xdr:cNvCxnSpPr/>
      </xdr:nvCxnSpPr>
      <xdr:spPr>
        <a:xfrm>
          <a:off x="1512794" y="1647265"/>
          <a:ext cx="212912" cy="0"/>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201706</xdr:colOff>
      <xdr:row>10</xdr:row>
      <xdr:rowOff>78441</xdr:rowOff>
    </xdr:from>
    <xdr:to>
      <xdr:col>2</xdr:col>
      <xdr:colOff>201706</xdr:colOff>
      <xdr:row>33</xdr:row>
      <xdr:rowOff>78441</xdr:rowOff>
    </xdr:to>
    <xdr:cxnSp macro="">
      <xdr:nvCxnSpPr>
        <xdr:cNvPr id="3452" name="Connecteur droit 3451">
          <a:extLst>
            <a:ext uri="{FF2B5EF4-FFF2-40B4-BE49-F238E27FC236}">
              <a16:creationId xmlns:a16="http://schemas.microsoft.com/office/drawing/2014/main" id="{00000000-0008-0000-0600-00007C0D0000}"/>
            </a:ext>
          </a:extLst>
        </xdr:cNvPr>
        <xdr:cNvCxnSpPr/>
      </xdr:nvCxnSpPr>
      <xdr:spPr>
        <a:xfrm>
          <a:off x="1725706" y="1647265"/>
          <a:ext cx="0" cy="3608294"/>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33</xdr:row>
      <xdr:rowOff>67235</xdr:rowOff>
    </xdr:from>
    <xdr:to>
      <xdr:col>4</xdr:col>
      <xdr:colOff>22412</xdr:colOff>
      <xdr:row>33</xdr:row>
      <xdr:rowOff>67235</xdr:rowOff>
    </xdr:to>
    <xdr:cxnSp macro="">
      <xdr:nvCxnSpPr>
        <xdr:cNvPr id="3454" name="Connecteur droit 3453">
          <a:extLst>
            <a:ext uri="{FF2B5EF4-FFF2-40B4-BE49-F238E27FC236}">
              <a16:creationId xmlns:a16="http://schemas.microsoft.com/office/drawing/2014/main" id="{00000000-0008-0000-0600-00007E0D0000}"/>
            </a:ext>
          </a:extLst>
        </xdr:cNvPr>
        <xdr:cNvCxnSpPr/>
      </xdr:nvCxnSpPr>
      <xdr:spPr>
        <a:xfrm>
          <a:off x="1714500" y="5244353"/>
          <a:ext cx="571500" cy="0"/>
        </a:xfrm>
        <a:prstGeom prst="line">
          <a:avLst/>
        </a:prstGeom>
        <a:ln>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3228</xdr:colOff>
      <xdr:row>4</xdr:row>
      <xdr:rowOff>74262</xdr:rowOff>
    </xdr:from>
    <xdr:to>
      <xdr:col>14</xdr:col>
      <xdr:colOff>629618</xdr:colOff>
      <xdr:row>4</xdr:row>
      <xdr:rowOff>74263</xdr:rowOff>
    </xdr:to>
    <xdr:cxnSp macro="">
      <xdr:nvCxnSpPr>
        <xdr:cNvPr id="64" name="Connecteur droit 63">
          <a:extLst>
            <a:ext uri="{FF2B5EF4-FFF2-40B4-BE49-F238E27FC236}">
              <a16:creationId xmlns:a16="http://schemas.microsoft.com/office/drawing/2014/main" id="{00000000-0008-0000-0600-000040000000}"/>
            </a:ext>
          </a:extLst>
        </xdr:cNvPr>
        <xdr:cNvCxnSpPr/>
      </xdr:nvCxnSpPr>
      <xdr:spPr>
        <a:xfrm flipV="1">
          <a:off x="7077559" y="720025"/>
          <a:ext cx="138839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627528</xdr:colOff>
      <xdr:row>4</xdr:row>
      <xdr:rowOff>67236</xdr:rowOff>
    </xdr:from>
    <xdr:to>
      <xdr:col>14</xdr:col>
      <xdr:colOff>627528</xdr:colOff>
      <xdr:row>35</xdr:row>
      <xdr:rowOff>0</xdr:rowOff>
    </xdr:to>
    <xdr:cxnSp macro="">
      <xdr:nvCxnSpPr>
        <xdr:cNvPr id="68" name="Connecteur droit 67">
          <a:extLst>
            <a:ext uri="{FF2B5EF4-FFF2-40B4-BE49-F238E27FC236}">
              <a16:creationId xmlns:a16="http://schemas.microsoft.com/office/drawing/2014/main" id="{00000000-0008-0000-0600-000044000000}"/>
            </a:ext>
          </a:extLst>
        </xdr:cNvPr>
        <xdr:cNvCxnSpPr/>
      </xdr:nvCxnSpPr>
      <xdr:spPr>
        <a:xfrm>
          <a:off x="8460440" y="694765"/>
          <a:ext cx="0" cy="47961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18</xdr:row>
      <xdr:rowOff>78442</xdr:rowOff>
    </xdr:from>
    <xdr:to>
      <xdr:col>14</xdr:col>
      <xdr:colOff>471406</xdr:colOff>
      <xdr:row>18</xdr:row>
      <xdr:rowOff>83949</xdr:rowOff>
    </xdr:to>
    <xdr:cxnSp macro="">
      <xdr:nvCxnSpPr>
        <xdr:cNvPr id="72" name="Connecteur droit 71">
          <a:extLst>
            <a:ext uri="{FF2B5EF4-FFF2-40B4-BE49-F238E27FC236}">
              <a16:creationId xmlns:a16="http://schemas.microsoft.com/office/drawing/2014/main" id="{00000000-0008-0000-0600-000048000000}"/>
            </a:ext>
          </a:extLst>
        </xdr:cNvPr>
        <xdr:cNvCxnSpPr/>
      </xdr:nvCxnSpPr>
      <xdr:spPr>
        <a:xfrm>
          <a:off x="7074331" y="2984374"/>
          <a:ext cx="1233406" cy="55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470645</xdr:colOff>
      <xdr:row>18</xdr:row>
      <xdr:rowOff>78441</xdr:rowOff>
    </xdr:from>
    <xdr:to>
      <xdr:col>14</xdr:col>
      <xdr:colOff>470645</xdr:colOff>
      <xdr:row>35</xdr:row>
      <xdr:rowOff>0</xdr:rowOff>
    </xdr:to>
    <xdr:cxnSp macro="">
      <xdr:nvCxnSpPr>
        <xdr:cNvPr id="75" name="Connecteur droit 74">
          <a:extLst>
            <a:ext uri="{FF2B5EF4-FFF2-40B4-BE49-F238E27FC236}">
              <a16:creationId xmlns:a16="http://schemas.microsoft.com/office/drawing/2014/main" id="{00000000-0008-0000-0600-00004B000000}"/>
            </a:ext>
          </a:extLst>
        </xdr:cNvPr>
        <xdr:cNvCxnSpPr/>
      </xdr:nvCxnSpPr>
      <xdr:spPr>
        <a:xfrm>
          <a:off x="8303557" y="2902323"/>
          <a:ext cx="0" cy="25885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302558</xdr:colOff>
      <xdr:row>32</xdr:row>
      <xdr:rowOff>89647</xdr:rowOff>
    </xdr:from>
    <xdr:to>
      <xdr:col>14</xdr:col>
      <xdr:colOff>302558</xdr:colOff>
      <xdr:row>35</xdr:row>
      <xdr:rowOff>11206</xdr:rowOff>
    </xdr:to>
    <xdr:cxnSp macro="">
      <xdr:nvCxnSpPr>
        <xdr:cNvPr id="85" name="Connecteur droit 84">
          <a:extLst>
            <a:ext uri="{FF2B5EF4-FFF2-40B4-BE49-F238E27FC236}">
              <a16:creationId xmlns:a16="http://schemas.microsoft.com/office/drawing/2014/main" id="{00000000-0008-0000-0600-000055000000}"/>
            </a:ext>
          </a:extLst>
        </xdr:cNvPr>
        <xdr:cNvCxnSpPr/>
      </xdr:nvCxnSpPr>
      <xdr:spPr>
        <a:xfrm>
          <a:off x="8135470" y="5109882"/>
          <a:ext cx="0" cy="3922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403412</xdr:colOff>
      <xdr:row>44</xdr:row>
      <xdr:rowOff>22411</xdr:rowOff>
    </xdr:from>
    <xdr:to>
      <xdr:col>9</xdr:col>
      <xdr:colOff>403412</xdr:colOff>
      <xdr:row>45</xdr:row>
      <xdr:rowOff>56029</xdr:rowOff>
    </xdr:to>
    <xdr:cxnSp macro="">
      <xdr:nvCxnSpPr>
        <xdr:cNvPr id="95" name="Connecteur droit 94">
          <a:extLst>
            <a:ext uri="{FF2B5EF4-FFF2-40B4-BE49-F238E27FC236}">
              <a16:creationId xmlns:a16="http://schemas.microsoft.com/office/drawing/2014/main" id="{00000000-0008-0000-0600-00005F000000}"/>
            </a:ext>
          </a:extLst>
        </xdr:cNvPr>
        <xdr:cNvCxnSpPr/>
      </xdr:nvCxnSpPr>
      <xdr:spPr>
        <a:xfrm>
          <a:off x="5244353" y="6925235"/>
          <a:ext cx="0"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396039</xdr:colOff>
      <xdr:row>45</xdr:row>
      <xdr:rowOff>55145</xdr:rowOff>
    </xdr:from>
    <xdr:to>
      <xdr:col>13</xdr:col>
      <xdr:colOff>491290</xdr:colOff>
      <xdr:row>45</xdr:row>
      <xdr:rowOff>60159</xdr:rowOff>
    </xdr:to>
    <xdr:cxnSp macro="">
      <xdr:nvCxnSpPr>
        <xdr:cNvPr id="3458" name="Connecteur droit 3457">
          <a:extLst>
            <a:ext uri="{FF2B5EF4-FFF2-40B4-BE49-F238E27FC236}">
              <a16:creationId xmlns:a16="http://schemas.microsoft.com/office/drawing/2014/main" id="{00000000-0008-0000-0600-0000820D0000}"/>
            </a:ext>
          </a:extLst>
        </xdr:cNvPr>
        <xdr:cNvCxnSpPr/>
      </xdr:nvCxnSpPr>
      <xdr:spPr>
        <a:xfrm flipV="1">
          <a:off x="5248776" y="7274092"/>
          <a:ext cx="2326106" cy="50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491290</xdr:colOff>
      <xdr:row>33</xdr:row>
      <xdr:rowOff>155408</xdr:rowOff>
    </xdr:from>
    <xdr:to>
      <xdr:col>13</xdr:col>
      <xdr:colOff>491290</xdr:colOff>
      <xdr:row>45</xdr:row>
      <xdr:rowOff>60159</xdr:rowOff>
    </xdr:to>
    <xdr:cxnSp macro="">
      <xdr:nvCxnSpPr>
        <xdr:cNvPr id="3460" name="Connecteur droit 3459">
          <a:extLst>
            <a:ext uri="{FF2B5EF4-FFF2-40B4-BE49-F238E27FC236}">
              <a16:creationId xmlns:a16="http://schemas.microsoft.com/office/drawing/2014/main" id="{00000000-0008-0000-0600-0000840D0000}"/>
            </a:ext>
          </a:extLst>
        </xdr:cNvPr>
        <xdr:cNvCxnSpPr/>
      </xdr:nvCxnSpPr>
      <xdr:spPr>
        <a:xfrm flipV="1">
          <a:off x="7574882" y="5449303"/>
          <a:ext cx="0" cy="18298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494008</xdr:colOff>
      <xdr:row>34</xdr:row>
      <xdr:rowOff>0</xdr:rowOff>
    </xdr:from>
    <xdr:to>
      <xdr:col>14</xdr:col>
      <xdr:colOff>168088</xdr:colOff>
      <xdr:row>34</xdr:row>
      <xdr:rowOff>0</xdr:rowOff>
    </xdr:to>
    <xdr:cxnSp macro="">
      <xdr:nvCxnSpPr>
        <xdr:cNvPr id="3462" name="Connecteur droit 3461">
          <a:extLst>
            <a:ext uri="{FF2B5EF4-FFF2-40B4-BE49-F238E27FC236}">
              <a16:creationId xmlns:a16="http://schemas.microsoft.com/office/drawing/2014/main" id="{00000000-0008-0000-0600-0000860D0000}"/>
            </a:ext>
          </a:extLst>
        </xdr:cNvPr>
        <xdr:cNvCxnSpPr/>
      </xdr:nvCxnSpPr>
      <xdr:spPr>
        <a:xfrm>
          <a:off x="7568339" y="5488983"/>
          <a:ext cx="4360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156882</xdr:colOff>
      <xdr:row>33</xdr:row>
      <xdr:rowOff>158212</xdr:rowOff>
    </xdr:from>
    <xdr:to>
      <xdr:col>14</xdr:col>
      <xdr:colOff>158211</xdr:colOff>
      <xdr:row>35</xdr:row>
      <xdr:rowOff>11206</xdr:rowOff>
    </xdr:to>
    <xdr:cxnSp macro="">
      <xdr:nvCxnSpPr>
        <xdr:cNvPr id="3464" name="Connecteur droit 3463">
          <a:extLst>
            <a:ext uri="{FF2B5EF4-FFF2-40B4-BE49-F238E27FC236}">
              <a16:creationId xmlns:a16="http://schemas.microsoft.com/office/drawing/2014/main" id="{00000000-0008-0000-0600-0000880D0000}"/>
            </a:ext>
          </a:extLst>
        </xdr:cNvPr>
        <xdr:cNvCxnSpPr/>
      </xdr:nvCxnSpPr>
      <xdr:spPr>
        <a:xfrm flipH="1">
          <a:off x="7993213" y="5485754"/>
          <a:ext cx="1329" cy="1758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329339</xdr:colOff>
      <xdr:row>32</xdr:row>
      <xdr:rowOff>90406</xdr:rowOff>
    </xdr:from>
    <xdr:to>
      <xdr:col>14</xdr:col>
      <xdr:colOff>303508</xdr:colOff>
      <xdr:row>32</xdr:row>
      <xdr:rowOff>90406</xdr:rowOff>
    </xdr:to>
    <xdr:cxnSp macro="">
      <xdr:nvCxnSpPr>
        <xdr:cNvPr id="3705" name="Connecteur droit 3704">
          <a:extLst>
            <a:ext uri="{FF2B5EF4-FFF2-40B4-BE49-F238E27FC236}">
              <a16:creationId xmlns:a16="http://schemas.microsoft.com/office/drawing/2014/main" id="{00000000-0008-0000-0600-0000790E0000}"/>
            </a:ext>
          </a:extLst>
        </xdr:cNvPr>
        <xdr:cNvCxnSpPr/>
      </xdr:nvCxnSpPr>
      <xdr:spPr>
        <a:xfrm flipH="1">
          <a:off x="7071102" y="5256508"/>
          <a:ext cx="106873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urstechinfo.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urstechinfo.b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C086-221B-4ABD-A48F-F5CEA0F9D4E4}">
  <sheetPr>
    <tabColor theme="6" tint="-0.499984740745262"/>
  </sheetPr>
  <dimension ref="A1:Z39"/>
  <sheetViews>
    <sheetView showGridLines="0" tabSelected="1" workbookViewId="0">
      <selection activeCell="F16" sqref="F16"/>
    </sheetView>
  </sheetViews>
  <sheetFormatPr baseColWidth="10" defaultColWidth="11.44140625" defaultRowHeight="13.2" x14ac:dyDescent="0.25"/>
  <cols>
    <col min="1" max="1" width="11.44140625" style="16"/>
    <col min="2" max="3" width="7.33203125" style="16" customWidth="1"/>
    <col min="4" max="4" width="7.21875" style="16" customWidth="1"/>
    <col min="5" max="5" width="7.5546875" style="65" hidden="1" customWidth="1"/>
    <col min="6" max="6" width="7.33203125" style="16" customWidth="1"/>
    <col min="7" max="8" width="7.33203125" style="65" hidden="1" customWidth="1"/>
    <col min="9" max="12" width="7.33203125" style="16" customWidth="1"/>
    <col min="13" max="13" width="7.33203125" style="65" hidden="1" customWidth="1"/>
    <col min="14" max="14" width="7.33203125" style="16" customWidth="1"/>
    <col min="15" max="16" width="7.33203125" style="65" hidden="1" customWidth="1"/>
    <col min="17" max="20" width="7.33203125" style="16" customWidth="1"/>
    <col min="21" max="21" width="7.33203125" style="65" hidden="1" customWidth="1"/>
    <col min="22" max="22" width="7.33203125" style="16" customWidth="1"/>
    <col min="23" max="25" width="7.33203125" style="65" hidden="1" customWidth="1"/>
    <col min="26" max="26" width="7.33203125" style="16" customWidth="1"/>
    <col min="27" max="16384" width="11.44140625" style="16"/>
  </cols>
  <sheetData>
    <row r="1" spans="1:26" ht="20.399999999999999" x14ac:dyDescent="0.35">
      <c r="A1" s="113" t="s">
        <v>7</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6" ht="15" customHeight="1" x14ac:dyDescent="0.35">
      <c r="A2" s="79"/>
      <c r="B2" s="79"/>
      <c r="C2" s="79"/>
      <c r="D2" s="79"/>
      <c r="E2" s="79"/>
      <c r="F2" s="79"/>
      <c r="G2" s="79"/>
      <c r="H2" s="79"/>
      <c r="I2" s="79"/>
      <c r="J2" s="79"/>
      <c r="K2" s="79"/>
      <c r="L2" s="79"/>
      <c r="M2" s="79"/>
      <c r="N2" s="79"/>
      <c r="O2" s="79"/>
      <c r="P2" s="79"/>
      <c r="Q2" s="79"/>
      <c r="R2" s="79"/>
      <c r="S2" s="79"/>
      <c r="T2" s="79"/>
      <c r="U2" s="79"/>
      <c r="V2" s="79"/>
      <c r="W2" s="79"/>
      <c r="X2" s="79"/>
      <c r="Y2" s="79"/>
    </row>
    <row r="3" spans="1:26" s="86" customFormat="1" ht="15" customHeight="1" x14ac:dyDescent="0.25">
      <c r="A3" s="117" t="s">
        <v>28</v>
      </c>
      <c r="B3" s="117"/>
      <c r="C3" s="117"/>
      <c r="D3" s="117"/>
      <c r="E3" s="117"/>
      <c r="F3" s="117"/>
      <c r="G3" s="117"/>
      <c r="H3" s="117"/>
      <c r="I3" s="117"/>
      <c r="J3" s="117"/>
      <c r="K3" s="117"/>
      <c r="L3" s="117"/>
      <c r="M3" s="117"/>
      <c r="N3" s="117"/>
      <c r="O3" s="117"/>
      <c r="P3" s="117"/>
      <c r="Q3" s="117"/>
      <c r="R3" s="117"/>
      <c r="S3" s="117"/>
      <c r="T3" s="117"/>
      <c r="U3" s="117"/>
      <c r="V3" s="117"/>
      <c r="W3" s="85"/>
      <c r="X3" s="85"/>
      <c r="Y3" s="85"/>
    </row>
    <row r="4" spans="1:26" s="86" customFormat="1" ht="15" customHeight="1" x14ac:dyDescent="0.25">
      <c r="A4" s="87"/>
      <c r="B4" s="87"/>
      <c r="C4" s="87"/>
      <c r="D4" s="87"/>
      <c r="E4" s="87"/>
      <c r="F4" s="87"/>
      <c r="G4" s="87"/>
      <c r="H4" s="87"/>
      <c r="I4" s="87"/>
      <c r="J4" s="87"/>
      <c r="K4" s="87"/>
      <c r="L4" s="87"/>
      <c r="M4" s="87"/>
      <c r="N4" s="87"/>
      <c r="O4" s="87"/>
      <c r="P4" s="87"/>
      <c r="Q4" s="87"/>
      <c r="R4" s="87"/>
      <c r="S4" s="87"/>
      <c r="T4" s="87"/>
      <c r="U4" s="87"/>
      <c r="V4" s="87"/>
      <c r="W4" s="85"/>
      <c r="X4" s="85"/>
      <c r="Y4" s="85"/>
    </row>
    <row r="5" spans="1:26" x14ac:dyDescent="0.25">
      <c r="D5" s="111" t="s">
        <v>14</v>
      </c>
      <c r="E5" s="112"/>
      <c r="F5" s="112"/>
      <c r="G5" s="112"/>
      <c r="H5" s="112"/>
      <c r="I5" s="112"/>
      <c r="K5" s="111" t="s">
        <v>15</v>
      </c>
      <c r="L5" s="112"/>
      <c r="M5" s="112"/>
      <c r="N5" s="112"/>
      <c r="R5" s="111" t="s">
        <v>16</v>
      </c>
      <c r="S5" s="112"/>
      <c r="T5" s="112"/>
    </row>
    <row r="6" spans="1:26" x14ac:dyDescent="0.25">
      <c r="C6" s="78">
        <f>IF(D6="OK",1,0)</f>
        <v>0</v>
      </c>
      <c r="D6" s="114" t="str">
        <f>IF(G7=TRUE, "OK",IF(H7=1,"Une erreur", "Et"))</f>
        <v>Et</v>
      </c>
      <c r="E6" s="115"/>
      <c r="F6" s="115"/>
      <c r="G6" s="115"/>
      <c r="H6" s="115"/>
      <c r="I6" s="116"/>
      <c r="J6" s="78">
        <f>IF(K6="OK",1,0)</f>
        <v>0</v>
      </c>
      <c r="K6" s="114" t="str">
        <f>IF(O7=TRUE, "OK",IF(P7=1,"Une erreur", "Ou inclusif"))</f>
        <v>Ou inclusif</v>
      </c>
      <c r="L6" s="115"/>
      <c r="M6" s="115"/>
      <c r="N6" s="116"/>
      <c r="Q6" s="78">
        <f>IF(R6="OK",1,0)</f>
        <v>0</v>
      </c>
      <c r="R6" s="114" t="str">
        <f>IF(W7=TRUE, "OK",IF(X7=1,"Une erreur", "Ou exclusif"))</f>
        <v>Ou exclusif</v>
      </c>
      <c r="S6" s="115"/>
      <c r="T6" s="116"/>
    </row>
    <row r="7" spans="1:26" x14ac:dyDescent="0.25">
      <c r="A7" s="84"/>
      <c r="B7" s="84"/>
      <c r="D7" s="17" t="s">
        <v>0</v>
      </c>
      <c r="E7" s="63" t="s">
        <v>4</v>
      </c>
      <c r="F7" s="17" t="s">
        <v>1</v>
      </c>
      <c r="G7" s="62" t="b">
        <f>AND(G8:G11)</f>
        <v>0</v>
      </c>
      <c r="H7" s="62">
        <f>SUM(H8:H11)</f>
        <v>4</v>
      </c>
      <c r="I7" s="20" t="s">
        <v>4</v>
      </c>
      <c r="J7" s="18"/>
      <c r="K7" s="17" t="s">
        <v>0</v>
      </c>
      <c r="L7" s="17" t="s">
        <v>1</v>
      </c>
      <c r="M7" s="62" t="s">
        <v>6</v>
      </c>
      <c r="N7" s="20" t="s">
        <v>3</v>
      </c>
      <c r="O7" s="62" t="b">
        <f>AND(O8:O11)</f>
        <v>0</v>
      </c>
      <c r="P7" s="69">
        <f>SUM(P8:P11)</f>
        <v>4</v>
      </c>
      <c r="Q7" s="18"/>
      <c r="R7" s="17" t="s">
        <v>0</v>
      </c>
      <c r="S7" s="17" t="s">
        <v>1</v>
      </c>
      <c r="T7" s="20" t="s">
        <v>2</v>
      </c>
      <c r="U7" s="64" t="s">
        <v>2</v>
      </c>
      <c r="V7" s="77"/>
      <c r="W7" s="69" t="b">
        <f>AND(W8:W11)</f>
        <v>0</v>
      </c>
      <c r="X7" s="61">
        <f>SUM(X8:X11)</f>
        <v>4</v>
      </c>
      <c r="Z7" s="75"/>
    </row>
    <row r="8" spans="1:26" x14ac:dyDescent="0.25">
      <c r="A8" s="84"/>
      <c r="B8" s="84"/>
      <c r="D8" s="19">
        <v>0</v>
      </c>
      <c r="E8" s="63">
        <f>IF(AND(D8,F8),1,0)</f>
        <v>0</v>
      </c>
      <c r="F8" s="19">
        <v>0</v>
      </c>
      <c r="G8" s="67" t="b">
        <f>AND(NOT(_xlfn.XOR(E8,I8)),I8&lt;&gt;"")</f>
        <v>0</v>
      </c>
      <c r="H8" s="67">
        <f>IF(G8,0,1)</f>
        <v>1</v>
      </c>
      <c r="I8" s="73"/>
      <c r="J8" s="18"/>
      <c r="K8" s="19">
        <v>0</v>
      </c>
      <c r="L8" s="19">
        <v>0</v>
      </c>
      <c r="M8" s="62">
        <f>IF(OR(K8,L8), 1, 0)</f>
        <v>0</v>
      </c>
      <c r="N8" s="73"/>
      <c r="O8" s="67" t="b">
        <f>AND(NOT(_xlfn.XOR(M8,N8)),N8&lt;&gt;"")</f>
        <v>0</v>
      </c>
      <c r="P8" s="68">
        <f>IF(O8,0,1)</f>
        <v>1</v>
      </c>
      <c r="Q8" s="18"/>
      <c r="R8" s="19">
        <v>0</v>
      </c>
      <c r="S8" s="19">
        <v>0</v>
      </c>
      <c r="T8" s="73"/>
      <c r="U8" s="62">
        <f>IF(_xlfn.XOR(R8,S8),1,0)</f>
        <v>0</v>
      </c>
      <c r="V8" s="77"/>
      <c r="W8" s="68" t="b">
        <f>AND(NOT(_xlfn.XOR(U8,T8)),T8&lt;&gt;"")</f>
        <v>0</v>
      </c>
      <c r="X8" s="72">
        <f>IF(W8,0,1)</f>
        <v>1</v>
      </c>
      <c r="Z8" s="75"/>
    </row>
    <row r="9" spans="1:26" x14ac:dyDescent="0.25">
      <c r="A9" s="84"/>
      <c r="B9" s="84"/>
      <c r="D9" s="19">
        <v>0</v>
      </c>
      <c r="E9" s="63">
        <f t="shared" ref="E9:E11" si="0">IF(AND(D9,F9),1,0)</f>
        <v>0</v>
      </c>
      <c r="F9" s="19">
        <v>1</v>
      </c>
      <c r="G9" s="67" t="b">
        <f t="shared" ref="G9:G11" si="1">AND(NOT(_xlfn.XOR(E9,I9)),I9&lt;&gt;"")</f>
        <v>0</v>
      </c>
      <c r="H9" s="67">
        <f t="shared" ref="H9:H11" si="2">IF(G9,0,1)</f>
        <v>1</v>
      </c>
      <c r="I9" s="73"/>
      <c r="J9" s="18"/>
      <c r="K9" s="19">
        <v>0</v>
      </c>
      <c r="L9" s="19">
        <v>1</v>
      </c>
      <c r="M9" s="62">
        <f t="shared" ref="M9:M11" si="3">IF(OR(K9,L9), 1, 0)</f>
        <v>1</v>
      </c>
      <c r="N9" s="73"/>
      <c r="O9" s="67" t="b">
        <f t="shared" ref="O9:O11" si="4">AND(NOT(_xlfn.XOR(M9,N9)),N9&lt;&gt;"")</f>
        <v>0</v>
      </c>
      <c r="P9" s="68">
        <f t="shared" ref="P9:P11" si="5">IF(O9,0,1)</f>
        <v>1</v>
      </c>
      <c r="Q9" s="18"/>
      <c r="R9" s="19">
        <v>0</v>
      </c>
      <c r="S9" s="19">
        <v>1</v>
      </c>
      <c r="T9" s="73"/>
      <c r="U9" s="62">
        <f t="shared" ref="U9:U11" si="6">IF(_xlfn.XOR(R9,S9),1,0)</f>
        <v>1</v>
      </c>
      <c r="V9" s="77"/>
      <c r="W9" s="68" t="b">
        <f t="shared" ref="W9:W11" si="7">AND(NOT(_xlfn.XOR(U9,T9)),T9&lt;&gt;"")</f>
        <v>0</v>
      </c>
      <c r="X9" s="72">
        <f t="shared" ref="X9:X11" si="8">IF(W9,0,1)</f>
        <v>1</v>
      </c>
      <c r="Z9" s="75"/>
    </row>
    <row r="10" spans="1:26" x14ac:dyDescent="0.25">
      <c r="D10" s="19">
        <v>1</v>
      </c>
      <c r="E10" s="63">
        <f t="shared" si="0"/>
        <v>0</v>
      </c>
      <c r="F10" s="19">
        <v>0</v>
      </c>
      <c r="G10" s="67" t="b">
        <f t="shared" si="1"/>
        <v>0</v>
      </c>
      <c r="H10" s="67">
        <f t="shared" si="2"/>
        <v>1</v>
      </c>
      <c r="I10" s="74"/>
      <c r="J10" s="18"/>
      <c r="K10" s="19">
        <v>1</v>
      </c>
      <c r="L10" s="19">
        <v>0</v>
      </c>
      <c r="M10" s="62">
        <f t="shared" si="3"/>
        <v>1</v>
      </c>
      <c r="N10" s="73"/>
      <c r="O10" s="67" t="b">
        <f t="shared" si="4"/>
        <v>0</v>
      </c>
      <c r="P10" s="68">
        <f t="shared" si="5"/>
        <v>1</v>
      </c>
      <c r="Q10" s="18"/>
      <c r="R10" s="19">
        <v>1</v>
      </c>
      <c r="S10" s="19">
        <v>0</v>
      </c>
      <c r="T10" s="73"/>
      <c r="U10" s="62">
        <f t="shared" si="6"/>
        <v>1</v>
      </c>
      <c r="V10" s="77"/>
      <c r="W10" s="68" t="b">
        <f t="shared" si="7"/>
        <v>0</v>
      </c>
      <c r="X10" s="72">
        <f t="shared" si="8"/>
        <v>1</v>
      </c>
      <c r="Z10" s="75"/>
    </row>
    <row r="11" spans="1:26" x14ac:dyDescent="0.25">
      <c r="D11" s="19">
        <v>1</v>
      </c>
      <c r="E11" s="63">
        <f t="shared" si="0"/>
        <v>1</v>
      </c>
      <c r="F11" s="19">
        <v>1</v>
      </c>
      <c r="G11" s="67" t="b">
        <f t="shared" si="1"/>
        <v>0</v>
      </c>
      <c r="H11" s="67">
        <f t="shared" si="2"/>
        <v>1</v>
      </c>
      <c r="I11" s="74"/>
      <c r="J11" s="18"/>
      <c r="K11" s="19">
        <v>1</v>
      </c>
      <c r="L11" s="19">
        <v>1</v>
      </c>
      <c r="M11" s="62">
        <f t="shared" si="3"/>
        <v>1</v>
      </c>
      <c r="N11" s="73"/>
      <c r="O11" s="67" t="b">
        <f t="shared" si="4"/>
        <v>0</v>
      </c>
      <c r="P11" s="68">
        <f t="shared" si="5"/>
        <v>1</v>
      </c>
      <c r="Q11" s="18"/>
      <c r="R11" s="19">
        <v>1</v>
      </c>
      <c r="S11" s="19">
        <v>1</v>
      </c>
      <c r="T11" s="73"/>
      <c r="U11" s="62">
        <f t="shared" si="6"/>
        <v>0</v>
      </c>
      <c r="V11" s="77"/>
      <c r="W11" s="68" t="b">
        <f t="shared" si="7"/>
        <v>0</v>
      </c>
      <c r="X11" s="72">
        <f t="shared" si="8"/>
        <v>1</v>
      </c>
      <c r="Z11" s="75"/>
    </row>
    <row r="12" spans="1:26" x14ac:dyDescent="0.25">
      <c r="Y12" s="76" t="b">
        <v>1</v>
      </c>
    </row>
    <row r="13" spans="1:26" x14ac:dyDescent="0.25">
      <c r="B13" s="111" t="s">
        <v>17</v>
      </c>
      <c r="C13" s="112"/>
      <c r="D13" s="112"/>
      <c r="E13" s="112"/>
      <c r="F13" s="112"/>
      <c r="J13" s="111" t="s">
        <v>19</v>
      </c>
      <c r="K13" s="112"/>
      <c r="L13" s="112"/>
      <c r="M13" s="112"/>
      <c r="N13" s="112"/>
      <c r="R13" s="111" t="s">
        <v>20</v>
      </c>
      <c r="S13" s="112"/>
      <c r="T13" s="112"/>
      <c r="U13" s="112"/>
      <c r="V13" s="112"/>
      <c r="Y13" s="45" t="b">
        <v>0</v>
      </c>
    </row>
    <row r="14" spans="1:26" x14ac:dyDescent="0.25">
      <c r="A14" s="78">
        <f>IF(B14="OK",1,0)</f>
        <v>0</v>
      </c>
      <c r="B14" s="114" t="str">
        <f>IF(G15=TRUE, "OK",IF(H15=1,"Une erreur", "Et"))</f>
        <v>Et</v>
      </c>
      <c r="C14" s="115"/>
      <c r="D14" s="115"/>
      <c r="E14" s="115"/>
      <c r="F14" s="116"/>
      <c r="I14" s="78">
        <f>IF(J14="OK",1,0)</f>
        <v>0</v>
      </c>
      <c r="J14" s="114" t="str">
        <f>IF(O15=TRUE, "OK",IF(P15=1,"Une erreur", "Ou inclusif"))</f>
        <v>Ou inclusif</v>
      </c>
      <c r="K14" s="115"/>
      <c r="L14" s="115"/>
      <c r="M14" s="115"/>
      <c r="N14" s="116"/>
      <c r="Q14" s="78">
        <f>IF(R14="OK",1,0)</f>
        <v>0</v>
      </c>
      <c r="R14" s="114" t="str">
        <f>IF(W15=TRUE, "OK",IF(X15=1,"Une erreur", "Ou exclusif"))</f>
        <v>Ou exclusif</v>
      </c>
      <c r="S14" s="115"/>
      <c r="T14" s="115"/>
      <c r="U14" s="115"/>
      <c r="V14" s="116"/>
      <c r="Y14" s="45">
        <v>1</v>
      </c>
    </row>
    <row r="15" spans="1:26" x14ac:dyDescent="0.25">
      <c r="B15" s="20" t="s">
        <v>0</v>
      </c>
      <c r="C15" s="20" t="s">
        <v>1</v>
      </c>
      <c r="D15" s="20" t="s">
        <v>8</v>
      </c>
      <c r="E15" s="63" t="s">
        <v>4</v>
      </c>
      <c r="F15" s="20" t="s">
        <v>4</v>
      </c>
      <c r="G15" s="64" t="b">
        <f>AND(G16:G23)</f>
        <v>0</v>
      </c>
      <c r="H15" s="66">
        <f>SUM(H16:H23)</f>
        <v>8</v>
      </c>
      <c r="J15" s="20" t="s">
        <v>0</v>
      </c>
      <c r="K15" s="20" t="s">
        <v>1</v>
      </c>
      <c r="L15" s="20" t="s">
        <v>8</v>
      </c>
      <c r="M15" s="63" t="s">
        <v>3</v>
      </c>
      <c r="N15" s="20" t="s">
        <v>3</v>
      </c>
      <c r="O15" s="64" t="b">
        <f>AND(O16:O23)</f>
        <v>0</v>
      </c>
      <c r="P15" s="70">
        <f>SUM(P16:P23)</f>
        <v>8</v>
      </c>
      <c r="R15" s="20" t="s">
        <v>0</v>
      </c>
      <c r="S15" s="20" t="s">
        <v>1</v>
      </c>
      <c r="T15" s="20" t="s">
        <v>8</v>
      </c>
      <c r="U15" s="63" t="s">
        <v>2</v>
      </c>
      <c r="V15" s="20" t="s">
        <v>2</v>
      </c>
      <c r="W15" s="64" t="b">
        <f>AND(W16:W23)</f>
        <v>0</v>
      </c>
      <c r="X15" s="66">
        <f>SUM(X16:X23)</f>
        <v>8</v>
      </c>
      <c r="Y15" s="45">
        <v>0</v>
      </c>
    </row>
    <row r="16" spans="1:26" x14ac:dyDescent="0.25">
      <c r="B16" s="19">
        <v>0</v>
      </c>
      <c r="C16" s="19">
        <v>0</v>
      </c>
      <c r="D16" s="19">
        <v>0</v>
      </c>
      <c r="E16" s="63">
        <f t="shared" ref="E16:E23" si="9">IF(AND(B16,C16,D16),1,0)</f>
        <v>0</v>
      </c>
      <c r="F16" s="73"/>
      <c r="G16" s="67" t="b">
        <f>AND(NOT(_xlfn.XOR(E16,F16)),F16&lt;&gt;"")</f>
        <v>0</v>
      </c>
      <c r="H16" s="68">
        <f>IF(G16,0,1)</f>
        <v>1</v>
      </c>
      <c r="J16" s="19">
        <v>0</v>
      </c>
      <c r="K16" s="19">
        <v>0</v>
      </c>
      <c r="L16" s="19">
        <v>0</v>
      </c>
      <c r="M16" s="63">
        <f t="shared" ref="M16:M23" si="10">IF(OR(J16,K16,L16),1,0)</f>
        <v>0</v>
      </c>
      <c r="N16" s="73"/>
      <c r="O16" s="67" t="b">
        <f>AND(NOT(_xlfn.XOR(M16,N16)),N16&lt;&gt;"")</f>
        <v>0</v>
      </c>
      <c r="P16" s="71">
        <f>IF(O16,0,1)</f>
        <v>1</v>
      </c>
      <c r="R16" s="19">
        <v>0</v>
      </c>
      <c r="S16" s="19">
        <v>0</v>
      </c>
      <c r="T16" s="19">
        <v>0</v>
      </c>
      <c r="U16" s="63">
        <f>IF(_xlfn.XOR(J16,K16,L16),1,0)</f>
        <v>0</v>
      </c>
      <c r="V16" s="73"/>
      <c r="W16" s="67" t="b">
        <f>AND(NOT(_xlfn.XOR(U16,V16)),V16&lt;&gt;"")</f>
        <v>0</v>
      </c>
      <c r="X16" s="68">
        <f>IF(W16,0,1)</f>
        <v>1</v>
      </c>
    </row>
    <row r="17" spans="1:24" x14ac:dyDescent="0.25">
      <c r="B17" s="19">
        <v>0</v>
      </c>
      <c r="C17" s="19">
        <v>0</v>
      </c>
      <c r="D17" s="19">
        <v>1</v>
      </c>
      <c r="E17" s="63">
        <f t="shared" si="9"/>
        <v>0</v>
      </c>
      <c r="F17" s="74"/>
      <c r="G17" s="67" t="b">
        <f t="shared" ref="G17:G23" si="11">AND(NOT(_xlfn.XOR(E17,F17)),F17&lt;&gt;"")</f>
        <v>0</v>
      </c>
      <c r="H17" s="68">
        <f t="shared" ref="H17:H23" si="12">IF(G17,0,1)</f>
        <v>1</v>
      </c>
      <c r="J17" s="19">
        <v>0</v>
      </c>
      <c r="K17" s="19">
        <v>0</v>
      </c>
      <c r="L17" s="19">
        <v>1</v>
      </c>
      <c r="M17" s="63">
        <f t="shared" si="10"/>
        <v>1</v>
      </c>
      <c r="N17" s="73"/>
      <c r="O17" s="67" t="b">
        <f t="shared" ref="O17:O23" si="13">AND(NOT(_xlfn.XOR(M17,N17)),N17&lt;&gt;"")</f>
        <v>0</v>
      </c>
      <c r="P17" s="71">
        <f t="shared" ref="P17:P23" si="14">IF(O17,0,1)</f>
        <v>1</v>
      </c>
      <c r="R17" s="19">
        <v>0</v>
      </c>
      <c r="S17" s="19">
        <v>0</v>
      </c>
      <c r="T17" s="19">
        <v>1</v>
      </c>
      <c r="U17" s="63">
        <f t="shared" ref="U17:U23" si="15">IF(_xlfn.XOR(J17,K17,L17),1,0)</f>
        <v>1</v>
      </c>
      <c r="V17" s="73"/>
      <c r="W17" s="67" t="b">
        <f t="shared" ref="W17:W23" si="16">AND(NOT(_xlfn.XOR(U17,V17)),V17&lt;&gt;"")</f>
        <v>0</v>
      </c>
      <c r="X17" s="68">
        <f t="shared" ref="X17:X23" si="17">IF(W17,0,1)</f>
        <v>1</v>
      </c>
    </row>
    <row r="18" spans="1:24" x14ac:dyDescent="0.25">
      <c r="B18" s="19">
        <v>0</v>
      </c>
      <c r="C18" s="19">
        <v>1</v>
      </c>
      <c r="D18" s="19">
        <v>0</v>
      </c>
      <c r="E18" s="63">
        <f t="shared" si="9"/>
        <v>0</v>
      </c>
      <c r="F18" s="74"/>
      <c r="G18" s="67" t="b">
        <f t="shared" si="11"/>
        <v>0</v>
      </c>
      <c r="H18" s="68">
        <f t="shared" si="12"/>
        <v>1</v>
      </c>
      <c r="J18" s="19">
        <v>0</v>
      </c>
      <c r="K18" s="19">
        <v>1</v>
      </c>
      <c r="L18" s="19">
        <v>0</v>
      </c>
      <c r="M18" s="63">
        <f t="shared" si="10"/>
        <v>1</v>
      </c>
      <c r="N18" s="73"/>
      <c r="O18" s="67" t="b">
        <f t="shared" si="13"/>
        <v>0</v>
      </c>
      <c r="P18" s="71">
        <f t="shared" si="14"/>
        <v>1</v>
      </c>
      <c r="R18" s="19">
        <v>0</v>
      </c>
      <c r="S18" s="19">
        <v>1</v>
      </c>
      <c r="T18" s="19">
        <v>0</v>
      </c>
      <c r="U18" s="63">
        <f t="shared" si="15"/>
        <v>1</v>
      </c>
      <c r="V18" s="73"/>
      <c r="W18" s="67" t="b">
        <f t="shared" si="16"/>
        <v>0</v>
      </c>
      <c r="X18" s="68">
        <f t="shared" si="17"/>
        <v>1</v>
      </c>
    </row>
    <row r="19" spans="1:24" x14ac:dyDescent="0.25">
      <c r="B19" s="19">
        <v>0</v>
      </c>
      <c r="C19" s="19">
        <v>1</v>
      </c>
      <c r="D19" s="19">
        <v>1</v>
      </c>
      <c r="E19" s="63">
        <f t="shared" si="9"/>
        <v>0</v>
      </c>
      <c r="F19" s="73"/>
      <c r="G19" s="67" t="b">
        <f t="shared" si="11"/>
        <v>0</v>
      </c>
      <c r="H19" s="68">
        <f t="shared" si="12"/>
        <v>1</v>
      </c>
      <c r="J19" s="19">
        <v>0</v>
      </c>
      <c r="K19" s="19">
        <v>1</v>
      </c>
      <c r="L19" s="19">
        <v>1</v>
      </c>
      <c r="M19" s="63">
        <f t="shared" si="10"/>
        <v>1</v>
      </c>
      <c r="N19" s="74"/>
      <c r="O19" s="67" t="b">
        <f t="shared" si="13"/>
        <v>0</v>
      </c>
      <c r="P19" s="71">
        <f t="shared" si="14"/>
        <v>1</v>
      </c>
      <c r="R19" s="19">
        <v>0</v>
      </c>
      <c r="S19" s="19">
        <v>1</v>
      </c>
      <c r="T19" s="19">
        <v>1</v>
      </c>
      <c r="U19" s="63">
        <f t="shared" si="15"/>
        <v>0</v>
      </c>
      <c r="V19" s="73"/>
      <c r="W19" s="67" t="b">
        <f t="shared" si="16"/>
        <v>0</v>
      </c>
      <c r="X19" s="68">
        <f t="shared" si="17"/>
        <v>1</v>
      </c>
    </row>
    <row r="20" spans="1:24" x14ac:dyDescent="0.25">
      <c r="B20" s="19">
        <v>1</v>
      </c>
      <c r="C20" s="19">
        <v>0</v>
      </c>
      <c r="D20" s="19">
        <v>0</v>
      </c>
      <c r="E20" s="63">
        <f t="shared" si="9"/>
        <v>0</v>
      </c>
      <c r="F20" s="73"/>
      <c r="G20" s="67" t="b">
        <f t="shared" si="11"/>
        <v>0</v>
      </c>
      <c r="H20" s="68">
        <f t="shared" si="12"/>
        <v>1</v>
      </c>
      <c r="J20" s="19">
        <v>1</v>
      </c>
      <c r="K20" s="19">
        <v>0</v>
      </c>
      <c r="L20" s="19">
        <v>0</v>
      </c>
      <c r="M20" s="63">
        <f t="shared" si="10"/>
        <v>1</v>
      </c>
      <c r="N20" s="73"/>
      <c r="O20" s="67" t="b">
        <f t="shared" si="13"/>
        <v>0</v>
      </c>
      <c r="P20" s="71">
        <f t="shared" si="14"/>
        <v>1</v>
      </c>
      <c r="R20" s="19">
        <v>1</v>
      </c>
      <c r="S20" s="19">
        <v>0</v>
      </c>
      <c r="T20" s="19">
        <v>0</v>
      </c>
      <c r="U20" s="63">
        <f t="shared" si="15"/>
        <v>1</v>
      </c>
      <c r="V20" s="73"/>
      <c r="W20" s="67" t="b">
        <f t="shared" si="16"/>
        <v>0</v>
      </c>
      <c r="X20" s="68">
        <f t="shared" si="17"/>
        <v>1</v>
      </c>
    </row>
    <row r="21" spans="1:24" x14ac:dyDescent="0.25">
      <c r="B21" s="19">
        <v>1</v>
      </c>
      <c r="C21" s="19">
        <v>0</v>
      </c>
      <c r="D21" s="19">
        <v>1</v>
      </c>
      <c r="E21" s="63">
        <f t="shared" si="9"/>
        <v>0</v>
      </c>
      <c r="F21" s="73"/>
      <c r="G21" s="67" t="b">
        <f t="shared" si="11"/>
        <v>0</v>
      </c>
      <c r="H21" s="68">
        <f t="shared" si="12"/>
        <v>1</v>
      </c>
      <c r="J21" s="19">
        <v>1</v>
      </c>
      <c r="K21" s="19">
        <v>0</v>
      </c>
      <c r="L21" s="19">
        <v>1</v>
      </c>
      <c r="M21" s="63">
        <f t="shared" si="10"/>
        <v>1</v>
      </c>
      <c r="N21" s="73"/>
      <c r="O21" s="67" t="b">
        <f t="shared" si="13"/>
        <v>0</v>
      </c>
      <c r="P21" s="71">
        <f t="shared" si="14"/>
        <v>1</v>
      </c>
      <c r="R21" s="19">
        <v>1</v>
      </c>
      <c r="S21" s="19">
        <v>0</v>
      </c>
      <c r="T21" s="19">
        <v>1</v>
      </c>
      <c r="U21" s="63">
        <f t="shared" si="15"/>
        <v>0</v>
      </c>
      <c r="V21" s="73"/>
      <c r="W21" s="67" t="b">
        <f t="shared" si="16"/>
        <v>0</v>
      </c>
      <c r="X21" s="68">
        <f t="shared" si="17"/>
        <v>1</v>
      </c>
    </row>
    <row r="22" spans="1:24" x14ac:dyDescent="0.25">
      <c r="B22" s="19">
        <v>1</v>
      </c>
      <c r="C22" s="19">
        <v>1</v>
      </c>
      <c r="D22" s="19">
        <v>0</v>
      </c>
      <c r="E22" s="63">
        <f t="shared" si="9"/>
        <v>0</v>
      </c>
      <c r="F22" s="73"/>
      <c r="G22" s="67" t="b">
        <f t="shared" si="11"/>
        <v>0</v>
      </c>
      <c r="H22" s="68">
        <f t="shared" si="12"/>
        <v>1</v>
      </c>
      <c r="J22" s="19">
        <v>1</v>
      </c>
      <c r="K22" s="19">
        <v>1</v>
      </c>
      <c r="L22" s="19">
        <v>0</v>
      </c>
      <c r="M22" s="63">
        <f t="shared" si="10"/>
        <v>1</v>
      </c>
      <c r="N22" s="73"/>
      <c r="O22" s="67" t="b">
        <f t="shared" si="13"/>
        <v>0</v>
      </c>
      <c r="P22" s="71">
        <f t="shared" si="14"/>
        <v>1</v>
      </c>
      <c r="R22" s="19">
        <v>1</v>
      </c>
      <c r="S22" s="19">
        <v>1</v>
      </c>
      <c r="T22" s="19">
        <v>0</v>
      </c>
      <c r="U22" s="63">
        <f t="shared" si="15"/>
        <v>0</v>
      </c>
      <c r="V22" s="73"/>
      <c r="W22" s="67" t="b">
        <f t="shared" si="16"/>
        <v>0</v>
      </c>
      <c r="X22" s="68">
        <f t="shared" si="17"/>
        <v>1</v>
      </c>
    </row>
    <row r="23" spans="1:24" x14ac:dyDescent="0.25">
      <c r="B23" s="19">
        <v>1</v>
      </c>
      <c r="C23" s="19">
        <v>1</v>
      </c>
      <c r="D23" s="19">
        <v>1</v>
      </c>
      <c r="E23" s="63">
        <f t="shared" si="9"/>
        <v>1</v>
      </c>
      <c r="F23" s="73"/>
      <c r="G23" s="67" t="b">
        <f t="shared" si="11"/>
        <v>0</v>
      </c>
      <c r="H23" s="68">
        <f t="shared" si="12"/>
        <v>1</v>
      </c>
      <c r="J23" s="19">
        <v>1</v>
      </c>
      <c r="K23" s="19">
        <v>1</v>
      </c>
      <c r="L23" s="19">
        <v>1</v>
      </c>
      <c r="M23" s="63">
        <f t="shared" si="10"/>
        <v>1</v>
      </c>
      <c r="N23" s="73"/>
      <c r="O23" s="67" t="b">
        <f t="shared" si="13"/>
        <v>0</v>
      </c>
      <c r="P23" s="71">
        <f t="shared" si="14"/>
        <v>1</v>
      </c>
      <c r="R23" s="19">
        <v>1</v>
      </c>
      <c r="S23" s="19">
        <v>1</v>
      </c>
      <c r="T23" s="19">
        <v>1</v>
      </c>
      <c r="U23" s="63">
        <f t="shared" si="15"/>
        <v>1</v>
      </c>
      <c r="V23" s="73"/>
      <c r="W23" s="67" t="b">
        <f t="shared" si="16"/>
        <v>0</v>
      </c>
      <c r="X23" s="68">
        <f t="shared" si="17"/>
        <v>1</v>
      </c>
    </row>
    <row r="24" spans="1:24" x14ac:dyDescent="0.25">
      <c r="B24" s="80"/>
      <c r="C24" s="80"/>
      <c r="D24" s="80"/>
      <c r="E24" s="81"/>
      <c r="F24" s="82"/>
      <c r="G24" s="83"/>
      <c r="H24" s="83"/>
      <c r="J24" s="80"/>
      <c r="K24" s="80"/>
      <c r="L24" s="80"/>
      <c r="M24" s="81"/>
      <c r="N24" s="82"/>
      <c r="O24" s="83"/>
      <c r="P24" s="83"/>
      <c r="R24" s="80"/>
      <c r="S24" s="80"/>
      <c r="T24" s="80"/>
      <c r="U24" s="81"/>
      <c r="V24" s="82"/>
      <c r="W24" s="68"/>
      <c r="X24" s="68"/>
    </row>
    <row r="25" spans="1:24" x14ac:dyDescent="0.25">
      <c r="B25" s="111" t="s">
        <v>18</v>
      </c>
      <c r="C25" s="112"/>
      <c r="D25" s="112"/>
      <c r="E25" s="112"/>
      <c r="F25" s="112"/>
      <c r="J25" s="111" t="s">
        <v>21</v>
      </c>
      <c r="K25" s="112"/>
      <c r="L25" s="112"/>
      <c r="M25" s="112"/>
      <c r="N25" s="112"/>
      <c r="R25" s="111" t="s">
        <v>22</v>
      </c>
      <c r="S25" s="112"/>
      <c r="T25" s="112"/>
      <c r="U25" s="112"/>
      <c r="V25" s="112"/>
    </row>
    <row r="26" spans="1:24" x14ac:dyDescent="0.25">
      <c r="A26" s="78">
        <f>IF(B26="OK",1,0)</f>
        <v>0</v>
      </c>
      <c r="B26" s="114" t="str">
        <f>IF(G27=TRUE, "OK",IF(H27=1,"Une erreur", "Non et"))</f>
        <v>Non et</v>
      </c>
      <c r="C26" s="115"/>
      <c r="D26" s="115"/>
      <c r="E26" s="115"/>
      <c r="F26" s="116"/>
      <c r="I26" s="78">
        <f>IF(J26="OK",1,0)</f>
        <v>0</v>
      </c>
      <c r="J26" s="114" t="str">
        <f>IF(O27=TRUE, "OK",IF(P27=1,"Une erreur", "Ni"))</f>
        <v>Ni</v>
      </c>
      <c r="K26" s="115"/>
      <c r="L26" s="115"/>
      <c r="M26" s="115"/>
      <c r="N26" s="116"/>
      <c r="Q26" s="78">
        <f>IF(R26="OK",1,0)</f>
        <v>0</v>
      </c>
      <c r="R26" s="114" t="str">
        <f>IF(W27=TRUE, "OK",IF(X27=1,"Une erreur", "Non ou exclusif"))</f>
        <v>Non ou exclusif</v>
      </c>
      <c r="S26" s="115"/>
      <c r="T26" s="115"/>
      <c r="U26" s="115"/>
      <c r="V26" s="116"/>
    </row>
    <row r="27" spans="1:24" x14ac:dyDescent="0.25">
      <c r="A27" s="78"/>
      <c r="B27" s="20" t="s">
        <v>0</v>
      </c>
      <c r="C27" s="20" t="s">
        <v>1</v>
      </c>
      <c r="D27" s="20" t="s">
        <v>8</v>
      </c>
      <c r="E27" s="63" t="s">
        <v>9</v>
      </c>
      <c r="F27" s="20" t="str">
        <f>E27</f>
        <v>NAND</v>
      </c>
      <c r="G27" s="64" t="b">
        <f>AND(G28:G35)</f>
        <v>0</v>
      </c>
      <c r="H27" s="66">
        <f>SUM(H28:H35)</f>
        <v>8</v>
      </c>
      <c r="J27" s="20" t="s">
        <v>0</v>
      </c>
      <c r="K27" s="20" t="s">
        <v>1</v>
      </c>
      <c r="L27" s="20" t="s">
        <v>8</v>
      </c>
      <c r="M27" s="63" t="s">
        <v>10</v>
      </c>
      <c r="N27" s="20" t="s">
        <v>10</v>
      </c>
      <c r="O27" s="64" t="b">
        <f>AND(O28:O35)</f>
        <v>0</v>
      </c>
      <c r="P27" s="66">
        <f>SUM(P28:P35)</f>
        <v>8</v>
      </c>
      <c r="R27" s="20" t="s">
        <v>0</v>
      </c>
      <c r="S27" s="20" t="s">
        <v>1</v>
      </c>
      <c r="T27" s="20" t="s">
        <v>8</v>
      </c>
      <c r="U27" s="63" t="s">
        <v>11</v>
      </c>
      <c r="V27" s="20" t="s">
        <v>11</v>
      </c>
      <c r="W27" s="64" t="b">
        <f>AND(W28:W35)</f>
        <v>0</v>
      </c>
      <c r="X27" s="66">
        <f>SUM(X28:X35)</f>
        <v>8</v>
      </c>
    </row>
    <row r="28" spans="1:24" x14ac:dyDescent="0.25">
      <c r="B28" s="19">
        <v>0</v>
      </c>
      <c r="C28" s="19">
        <v>0</v>
      </c>
      <c r="D28" s="19">
        <v>0</v>
      </c>
      <c r="E28" s="63">
        <f t="shared" ref="E28:E35" si="18">IF(AND(B28,C28,D28),0,1)</f>
        <v>1</v>
      </c>
      <c r="F28" s="73"/>
      <c r="G28" s="67" t="b">
        <f>AND(NOT(_xlfn.XOR(E28,F28)),F28&lt;&gt;"")</f>
        <v>0</v>
      </c>
      <c r="H28" s="68">
        <f>IF(G28,0,1)</f>
        <v>1</v>
      </c>
      <c r="J28" s="19">
        <v>0</v>
      </c>
      <c r="K28" s="19">
        <v>0</v>
      </c>
      <c r="L28" s="19">
        <v>0</v>
      </c>
      <c r="M28" s="63">
        <f>IF(OR(J28,K28,L28),0,1)</f>
        <v>1</v>
      </c>
      <c r="N28" s="73"/>
      <c r="O28" s="67" t="b">
        <f>AND(NOT(_xlfn.XOR(M28,N28)),N28&lt;&gt;"")</f>
        <v>0</v>
      </c>
      <c r="P28" s="68">
        <f>IF(O28,0,1)</f>
        <v>1</v>
      </c>
      <c r="R28" s="19">
        <v>0</v>
      </c>
      <c r="S28" s="19">
        <v>0</v>
      </c>
      <c r="T28" s="19">
        <v>0</v>
      </c>
      <c r="U28" s="63">
        <f>IF(_xlfn.XOR(J28,K28,L28),0,1)</f>
        <v>1</v>
      </c>
      <c r="V28" s="73"/>
      <c r="W28" s="67" t="b">
        <f>AND(NOT(_xlfn.XOR(U28,V28)),V28&lt;&gt;"")</f>
        <v>0</v>
      </c>
      <c r="X28" s="68">
        <f>IF(W28,0,1)</f>
        <v>1</v>
      </c>
    </row>
    <row r="29" spans="1:24" x14ac:dyDescent="0.25">
      <c r="B29" s="19">
        <v>0</v>
      </c>
      <c r="C29" s="19">
        <v>0</v>
      </c>
      <c r="D29" s="19">
        <v>1</v>
      </c>
      <c r="E29" s="63">
        <f t="shared" si="18"/>
        <v>1</v>
      </c>
      <c r="F29" s="73"/>
      <c r="G29" s="67" t="b">
        <f t="shared" ref="G29:G35" si="19">AND(NOT(_xlfn.XOR(E29,F29)),F29&lt;&gt;"")</f>
        <v>0</v>
      </c>
      <c r="H29" s="68">
        <f t="shared" ref="H29:H35" si="20">IF(G29,0,1)</f>
        <v>1</v>
      </c>
      <c r="J29" s="19">
        <v>0</v>
      </c>
      <c r="K29" s="19">
        <v>0</v>
      </c>
      <c r="L29" s="19">
        <v>1</v>
      </c>
      <c r="M29" s="63">
        <f t="shared" ref="M29:M35" si="21">IF(OR(J29,K29,L29),0,1)</f>
        <v>0</v>
      </c>
      <c r="N29" s="73"/>
      <c r="O29" s="67" t="b">
        <f t="shared" ref="O29:O35" si="22">AND(NOT(_xlfn.XOR(M29,N29)),N29&lt;&gt;"")</f>
        <v>0</v>
      </c>
      <c r="P29" s="68">
        <f t="shared" ref="P29:P35" si="23">IF(O29,0,1)</f>
        <v>1</v>
      </c>
      <c r="R29" s="19">
        <v>0</v>
      </c>
      <c r="S29" s="19">
        <v>0</v>
      </c>
      <c r="T29" s="19">
        <v>1</v>
      </c>
      <c r="U29" s="63">
        <f t="shared" ref="U29:U35" si="24">IF(_xlfn.XOR(J29,K29,L29),0,1)</f>
        <v>0</v>
      </c>
      <c r="V29" s="73"/>
      <c r="W29" s="67" t="b">
        <f t="shared" ref="W29:W35" si="25">AND(NOT(_xlfn.XOR(U29,V29)),V29&lt;&gt;"")</f>
        <v>0</v>
      </c>
      <c r="X29" s="68">
        <f t="shared" ref="X29:X35" si="26">IF(W29,0,1)</f>
        <v>1</v>
      </c>
    </row>
    <row r="30" spans="1:24" x14ac:dyDescent="0.25">
      <c r="B30" s="19">
        <v>0</v>
      </c>
      <c r="C30" s="19">
        <v>1</v>
      </c>
      <c r="D30" s="19">
        <v>0</v>
      </c>
      <c r="E30" s="63">
        <f t="shared" si="18"/>
        <v>1</v>
      </c>
      <c r="F30" s="73"/>
      <c r="G30" s="67" t="b">
        <f t="shared" si="19"/>
        <v>0</v>
      </c>
      <c r="H30" s="68">
        <f t="shared" si="20"/>
        <v>1</v>
      </c>
      <c r="J30" s="19">
        <v>0</v>
      </c>
      <c r="K30" s="19">
        <v>1</v>
      </c>
      <c r="L30" s="19">
        <v>0</v>
      </c>
      <c r="M30" s="63">
        <f t="shared" si="21"/>
        <v>0</v>
      </c>
      <c r="N30" s="73"/>
      <c r="O30" s="67" t="b">
        <f t="shared" si="22"/>
        <v>0</v>
      </c>
      <c r="P30" s="68">
        <f t="shared" si="23"/>
        <v>1</v>
      </c>
      <c r="R30" s="19">
        <v>0</v>
      </c>
      <c r="S30" s="19">
        <v>1</v>
      </c>
      <c r="T30" s="19">
        <v>0</v>
      </c>
      <c r="U30" s="63">
        <f t="shared" si="24"/>
        <v>0</v>
      </c>
      <c r="V30" s="73"/>
      <c r="W30" s="67" t="b">
        <f t="shared" si="25"/>
        <v>0</v>
      </c>
      <c r="X30" s="68">
        <f t="shared" si="26"/>
        <v>1</v>
      </c>
    </row>
    <row r="31" spans="1:24" x14ac:dyDescent="0.25">
      <c r="B31" s="19">
        <v>0</v>
      </c>
      <c r="C31" s="19">
        <v>1</v>
      </c>
      <c r="D31" s="19">
        <v>1</v>
      </c>
      <c r="E31" s="63">
        <f t="shared" si="18"/>
        <v>1</v>
      </c>
      <c r="F31" s="73"/>
      <c r="G31" s="67" t="b">
        <f t="shared" si="19"/>
        <v>0</v>
      </c>
      <c r="H31" s="68">
        <f t="shared" si="20"/>
        <v>1</v>
      </c>
      <c r="J31" s="19">
        <v>0</v>
      </c>
      <c r="K31" s="19">
        <v>1</v>
      </c>
      <c r="L31" s="19">
        <v>1</v>
      </c>
      <c r="M31" s="63">
        <f t="shared" si="21"/>
        <v>0</v>
      </c>
      <c r="N31" s="73"/>
      <c r="O31" s="67" t="b">
        <f t="shared" si="22"/>
        <v>0</v>
      </c>
      <c r="P31" s="68">
        <f t="shared" si="23"/>
        <v>1</v>
      </c>
      <c r="R31" s="19">
        <v>0</v>
      </c>
      <c r="S31" s="19">
        <v>1</v>
      </c>
      <c r="T31" s="19">
        <v>1</v>
      </c>
      <c r="U31" s="63">
        <f t="shared" si="24"/>
        <v>1</v>
      </c>
      <c r="V31" s="73"/>
      <c r="W31" s="67" t="b">
        <f t="shared" si="25"/>
        <v>0</v>
      </c>
      <c r="X31" s="68">
        <f t="shared" si="26"/>
        <v>1</v>
      </c>
    </row>
    <row r="32" spans="1:24" x14ac:dyDescent="0.25">
      <c r="B32" s="19">
        <v>1</v>
      </c>
      <c r="C32" s="19">
        <v>0</v>
      </c>
      <c r="D32" s="19">
        <v>0</v>
      </c>
      <c r="E32" s="63">
        <f t="shared" si="18"/>
        <v>1</v>
      </c>
      <c r="F32" s="73"/>
      <c r="G32" s="67" t="b">
        <f t="shared" si="19"/>
        <v>0</v>
      </c>
      <c r="H32" s="68">
        <f t="shared" si="20"/>
        <v>1</v>
      </c>
      <c r="J32" s="19">
        <v>1</v>
      </c>
      <c r="K32" s="19">
        <v>0</v>
      </c>
      <c r="L32" s="19">
        <v>0</v>
      </c>
      <c r="M32" s="63">
        <f t="shared" si="21"/>
        <v>0</v>
      </c>
      <c r="N32" s="73"/>
      <c r="O32" s="67" t="b">
        <f t="shared" si="22"/>
        <v>0</v>
      </c>
      <c r="P32" s="68">
        <f t="shared" si="23"/>
        <v>1</v>
      </c>
      <c r="R32" s="19">
        <v>1</v>
      </c>
      <c r="S32" s="19">
        <v>0</v>
      </c>
      <c r="T32" s="19">
        <v>0</v>
      </c>
      <c r="U32" s="63">
        <f t="shared" si="24"/>
        <v>0</v>
      </c>
      <c r="V32" s="73"/>
      <c r="W32" s="67" t="b">
        <f t="shared" si="25"/>
        <v>0</v>
      </c>
      <c r="X32" s="68">
        <f t="shared" si="26"/>
        <v>1</v>
      </c>
    </row>
    <row r="33" spans="2:24" x14ac:dyDescent="0.25">
      <c r="B33" s="19">
        <v>1</v>
      </c>
      <c r="C33" s="19">
        <v>0</v>
      </c>
      <c r="D33" s="19">
        <v>1</v>
      </c>
      <c r="E33" s="63">
        <f t="shared" si="18"/>
        <v>1</v>
      </c>
      <c r="F33" s="73"/>
      <c r="G33" s="67" t="b">
        <f t="shared" si="19"/>
        <v>0</v>
      </c>
      <c r="H33" s="68">
        <f t="shared" si="20"/>
        <v>1</v>
      </c>
      <c r="J33" s="19">
        <v>1</v>
      </c>
      <c r="K33" s="19">
        <v>0</v>
      </c>
      <c r="L33" s="19">
        <v>1</v>
      </c>
      <c r="M33" s="63">
        <f t="shared" si="21"/>
        <v>0</v>
      </c>
      <c r="N33" s="73"/>
      <c r="O33" s="67" t="b">
        <f t="shared" si="22"/>
        <v>0</v>
      </c>
      <c r="P33" s="68">
        <f t="shared" si="23"/>
        <v>1</v>
      </c>
      <c r="R33" s="19">
        <v>1</v>
      </c>
      <c r="S33" s="19">
        <v>0</v>
      </c>
      <c r="T33" s="19">
        <v>1</v>
      </c>
      <c r="U33" s="63">
        <f t="shared" si="24"/>
        <v>1</v>
      </c>
      <c r="V33" s="73"/>
      <c r="W33" s="67" t="b">
        <f t="shared" si="25"/>
        <v>0</v>
      </c>
      <c r="X33" s="68">
        <f t="shared" si="26"/>
        <v>1</v>
      </c>
    </row>
    <row r="34" spans="2:24" x14ac:dyDescent="0.25">
      <c r="B34" s="19">
        <v>1</v>
      </c>
      <c r="C34" s="19">
        <v>1</v>
      </c>
      <c r="D34" s="19">
        <v>0</v>
      </c>
      <c r="E34" s="63">
        <f t="shared" si="18"/>
        <v>1</v>
      </c>
      <c r="F34" s="73"/>
      <c r="G34" s="67" t="b">
        <f t="shared" si="19"/>
        <v>0</v>
      </c>
      <c r="H34" s="68">
        <f t="shared" si="20"/>
        <v>1</v>
      </c>
      <c r="J34" s="19">
        <v>1</v>
      </c>
      <c r="K34" s="19">
        <v>1</v>
      </c>
      <c r="L34" s="19">
        <v>0</v>
      </c>
      <c r="M34" s="63">
        <f t="shared" si="21"/>
        <v>0</v>
      </c>
      <c r="N34" s="73"/>
      <c r="O34" s="67" t="b">
        <f t="shared" si="22"/>
        <v>0</v>
      </c>
      <c r="P34" s="68">
        <f t="shared" si="23"/>
        <v>1</v>
      </c>
      <c r="R34" s="19">
        <v>1</v>
      </c>
      <c r="S34" s="19">
        <v>1</v>
      </c>
      <c r="T34" s="19">
        <v>0</v>
      </c>
      <c r="U34" s="63">
        <f t="shared" si="24"/>
        <v>1</v>
      </c>
      <c r="V34" s="73"/>
      <c r="W34" s="67" t="b">
        <f t="shared" si="25"/>
        <v>0</v>
      </c>
      <c r="X34" s="68">
        <f t="shared" si="26"/>
        <v>1</v>
      </c>
    </row>
    <row r="35" spans="2:24" x14ac:dyDescent="0.25">
      <c r="B35" s="19">
        <v>1</v>
      </c>
      <c r="C35" s="19">
        <v>1</v>
      </c>
      <c r="D35" s="19">
        <v>1</v>
      </c>
      <c r="E35" s="63">
        <f t="shared" si="18"/>
        <v>0</v>
      </c>
      <c r="F35" s="73"/>
      <c r="G35" s="67" t="b">
        <f t="shared" si="19"/>
        <v>0</v>
      </c>
      <c r="H35" s="68">
        <f t="shared" si="20"/>
        <v>1</v>
      </c>
      <c r="J35" s="19">
        <v>1</v>
      </c>
      <c r="K35" s="19">
        <v>1</v>
      </c>
      <c r="L35" s="19">
        <v>1</v>
      </c>
      <c r="M35" s="63">
        <f t="shared" si="21"/>
        <v>0</v>
      </c>
      <c r="N35" s="73"/>
      <c r="O35" s="67" t="b">
        <f t="shared" si="22"/>
        <v>0</v>
      </c>
      <c r="P35" s="68">
        <f t="shared" si="23"/>
        <v>1</v>
      </c>
      <c r="R35" s="19">
        <v>1</v>
      </c>
      <c r="S35" s="19">
        <v>1</v>
      </c>
      <c r="T35" s="19">
        <v>1</v>
      </c>
      <c r="U35" s="63">
        <f t="shared" si="24"/>
        <v>0</v>
      </c>
      <c r="V35" s="73"/>
      <c r="W35" s="67" t="b">
        <f t="shared" si="25"/>
        <v>0</v>
      </c>
      <c r="X35" s="68">
        <f t="shared" si="26"/>
        <v>1</v>
      </c>
    </row>
    <row r="38" spans="2:24" x14ac:dyDescent="0.25">
      <c r="B38" s="107" t="s">
        <v>25</v>
      </c>
      <c r="K38" s="108">
        <f>C6+J6+Q6+A14+I14+Q14+A26+I26+Q26</f>
        <v>0</v>
      </c>
      <c r="L38" s="109" t="s">
        <v>13</v>
      </c>
    </row>
    <row r="39" spans="2:24" x14ac:dyDescent="0.25">
      <c r="B39" s="105" t="s">
        <v>26</v>
      </c>
      <c r="K39" s="108"/>
      <c r="L39" s="110"/>
    </row>
  </sheetData>
  <sheetProtection algorithmName="SHA-512" hashValue="2ErRY+dojNEqQiYB24hFHNXJfc1ihFVPbZrGBABY10P0eA6JhtRYK1fD3pCcltGW0LVT1VTyMHCif/smywwaNA==" saltValue="DKSlid8BJRF69DaJHV7T1w==" spinCount="100000" sheet="1" objects="1" scenarios="1" selectLockedCells="1"/>
  <mergeCells count="22">
    <mergeCell ref="A1:Y1"/>
    <mergeCell ref="B14:F14"/>
    <mergeCell ref="B26:F26"/>
    <mergeCell ref="J14:N14"/>
    <mergeCell ref="J26:N26"/>
    <mergeCell ref="R14:V14"/>
    <mergeCell ref="R26:V26"/>
    <mergeCell ref="K6:N6"/>
    <mergeCell ref="D6:I6"/>
    <mergeCell ref="J25:N25"/>
    <mergeCell ref="R25:V25"/>
    <mergeCell ref="A3:V3"/>
    <mergeCell ref="R6:T6"/>
    <mergeCell ref="K38:K39"/>
    <mergeCell ref="L38:L39"/>
    <mergeCell ref="D5:I5"/>
    <mergeCell ref="K5:N5"/>
    <mergeCell ref="R5:T5"/>
    <mergeCell ref="B13:F13"/>
    <mergeCell ref="B25:F25"/>
    <mergeCell ref="J13:N13"/>
    <mergeCell ref="R13:V13"/>
  </mergeCells>
  <conditionalFormatting sqref="B14:F14">
    <cfRule type="cellIs" dxfId="60" priority="10" operator="equal">
      <formula>"OK"</formula>
    </cfRule>
  </conditionalFormatting>
  <conditionalFormatting sqref="B26:F26">
    <cfRule type="cellIs" dxfId="59" priority="8" operator="equal">
      <formula>"OK"</formula>
    </cfRule>
  </conditionalFormatting>
  <conditionalFormatting sqref="J14:N14">
    <cfRule type="cellIs" dxfId="58" priority="7" operator="equal">
      <formula>"OK"</formula>
    </cfRule>
  </conditionalFormatting>
  <conditionalFormatting sqref="J26:N26">
    <cfRule type="cellIs" dxfId="57" priority="6" operator="equal">
      <formula>"OK"</formula>
    </cfRule>
  </conditionalFormatting>
  <conditionalFormatting sqref="R14:V14">
    <cfRule type="cellIs" dxfId="56" priority="5" operator="equal">
      <formula>"OK"</formula>
    </cfRule>
  </conditionalFormatting>
  <conditionalFormatting sqref="R26:V26">
    <cfRule type="cellIs" dxfId="55" priority="4" operator="equal">
      <formula>"OK"</formula>
    </cfRule>
  </conditionalFormatting>
  <conditionalFormatting sqref="D6">
    <cfRule type="cellIs" dxfId="54" priority="3" operator="equal">
      <formula>"OK"</formula>
    </cfRule>
  </conditionalFormatting>
  <conditionalFormatting sqref="K6:N6">
    <cfRule type="cellIs" dxfId="53" priority="2" operator="equal">
      <formula>"OK"</formula>
    </cfRule>
  </conditionalFormatting>
  <conditionalFormatting sqref="R6:T6">
    <cfRule type="cellIs" dxfId="52" priority="1" operator="equal">
      <formula>"OK"</formula>
    </cfRule>
  </conditionalFormatting>
  <dataValidations count="2">
    <dataValidation type="list" allowBlank="1" showDropDown="1" showInputMessage="1" showErrorMessage="1" sqref="I8:I11" xr:uid="{6A0733D8-3EEA-4A2C-9863-D7E284C0D8B6}">
      <formula1>$Y$12:$Y$15</formula1>
    </dataValidation>
    <dataValidation type="list" allowBlank="1" showInputMessage="1" showErrorMessage="1" sqref="N8:N11 F28:F35 N28:N35 V28:V35 V16:V24 N16:N24 F16:F24 T8:T11" xr:uid="{541FC195-273F-41DC-A38E-ED62E9ED2C22}">
      <formula1>$Y$12:$Y$15</formula1>
    </dataValidation>
  </dataValidations>
  <hyperlinks>
    <hyperlink ref="B39" r:id="rId1" xr:uid="{F083D33C-6759-440C-B2C5-5942E1F3AB19}"/>
  </hyperlinks>
  <pageMargins left="0.78740157499999996" right="0.78740157499999996" top="0.984251969" bottom="0.984251969" header="0.4921259845" footer="0.4921259845"/>
  <pageSetup paperSize="9" orientation="portrait" horizontalDpi="4294967294" verticalDpi="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AN41"/>
  <sheetViews>
    <sheetView zoomScale="115" zoomScaleNormal="115" workbookViewId="0">
      <selection activeCell="D5" sqref="D5"/>
    </sheetView>
  </sheetViews>
  <sheetFormatPr baseColWidth="10" defaultColWidth="11.44140625" defaultRowHeight="13.2" x14ac:dyDescent="0.25"/>
  <cols>
    <col min="1" max="1" width="5.44140625" style="90" customWidth="1"/>
    <col min="2" max="2" width="3.6640625" style="95" customWidth="1"/>
    <col min="3" max="3" width="8.6640625" style="90" customWidth="1"/>
    <col min="4" max="4" width="3.6640625" style="90" customWidth="1"/>
    <col min="5" max="5" width="3.6640625" style="97" customWidth="1"/>
    <col min="6" max="6" width="3.77734375" style="90" customWidth="1"/>
    <col min="7" max="7" width="3.6640625" style="95" customWidth="1"/>
    <col min="8" max="8" width="8.5546875" style="90" customWidth="1"/>
    <col min="9" max="9" width="3.6640625" style="90" customWidth="1"/>
    <col min="10" max="10" width="3.6640625" style="97" customWidth="1"/>
    <col min="11" max="11" width="3.77734375" style="90" customWidth="1"/>
    <col min="12" max="12" width="3.6640625" style="95" customWidth="1"/>
    <col min="13" max="13" width="8.77734375" style="90" customWidth="1"/>
    <col min="14" max="14" width="3.6640625" style="90" customWidth="1"/>
    <col min="15" max="15" width="3.6640625" style="97" customWidth="1"/>
    <col min="16" max="16" width="3.77734375" style="90" customWidth="1"/>
    <col min="17" max="17" width="3.6640625" style="95" customWidth="1"/>
    <col min="18" max="18" width="8.77734375" style="90" customWidth="1"/>
    <col min="19" max="19" width="3.6640625" style="90" customWidth="1"/>
    <col min="20" max="20" width="3.6640625" style="97" customWidth="1"/>
    <col min="21" max="21" width="3.77734375" style="90" customWidth="1"/>
    <col min="22" max="22" width="3.6640625" style="95" customWidth="1"/>
    <col min="23" max="23" width="8.77734375" style="90" customWidth="1"/>
    <col min="24" max="24" width="3.6640625" style="90" customWidth="1"/>
    <col min="25" max="25" width="3.6640625" style="97" customWidth="1"/>
    <col min="26" max="26" width="3.77734375" style="90" customWidth="1"/>
    <col min="27" max="27" width="3.6640625" style="95" customWidth="1"/>
    <col min="28" max="28" width="8.77734375" style="90" customWidth="1"/>
    <col min="29" max="29" width="3.6640625" style="90" customWidth="1"/>
    <col min="30" max="30" width="3.6640625" style="97" customWidth="1"/>
    <col min="31" max="31" width="3.77734375" style="90" customWidth="1"/>
    <col min="32" max="32" width="3.6640625" style="95" customWidth="1"/>
    <col min="33" max="33" width="8.6640625" style="90" customWidth="1"/>
    <col min="34" max="34" width="3.6640625" style="90" customWidth="1"/>
    <col min="35" max="35" width="3.6640625" style="97" customWidth="1"/>
    <col min="36" max="36" width="3.77734375" style="90" customWidth="1"/>
    <col min="37" max="37" width="3.6640625" style="95" customWidth="1"/>
    <col min="38" max="38" width="8.44140625" style="90" customWidth="1"/>
    <col min="39" max="39" width="3.6640625" style="90" customWidth="1"/>
    <col min="40" max="40" width="3.6640625" style="97" customWidth="1"/>
    <col min="41" max="41" width="3.77734375" style="90" customWidth="1"/>
    <col min="42" max="42" width="3.6640625" style="90" customWidth="1"/>
    <col min="43" max="43" width="11.44140625" style="90"/>
    <col min="44" max="44" width="3.6640625" style="90" customWidth="1"/>
    <col min="45" max="16384" width="11.44140625" style="90"/>
  </cols>
  <sheetData>
    <row r="1" spans="1:40" ht="28.8" customHeight="1" x14ac:dyDescent="0.25">
      <c r="A1" s="99">
        <v>0</v>
      </c>
      <c r="B1" s="93"/>
      <c r="C1" s="89"/>
      <c r="D1" s="128" t="s">
        <v>27</v>
      </c>
      <c r="E1" s="128"/>
      <c r="F1" s="128"/>
      <c r="G1" s="128"/>
      <c r="H1" s="128"/>
      <c r="I1" s="128"/>
      <c r="J1" s="128"/>
      <c r="K1" s="128"/>
      <c r="L1" s="128"/>
      <c r="M1" s="128"/>
      <c r="N1" s="128"/>
      <c r="O1" s="128"/>
      <c r="P1" s="128"/>
      <c r="Q1" s="128"/>
      <c r="R1" s="128"/>
    </row>
    <row r="2" spans="1:40" x14ac:dyDescent="0.25">
      <c r="A2" s="99">
        <v>1</v>
      </c>
      <c r="B2" s="93"/>
      <c r="C2" s="100"/>
      <c r="D2" s="100" t="s">
        <v>23</v>
      </c>
      <c r="E2" s="101"/>
      <c r="F2" s="100"/>
      <c r="G2" s="101"/>
      <c r="H2" s="100"/>
      <c r="I2" s="100"/>
      <c r="J2" s="101">
        <f>C27</f>
        <v>0</v>
      </c>
      <c r="K2" s="102" t="s">
        <v>24</v>
      </c>
    </row>
    <row r="3" spans="1:40" x14ac:dyDescent="0.25">
      <c r="A3" s="89"/>
      <c r="B3" s="93"/>
      <c r="C3" s="89"/>
      <c r="D3" s="89"/>
      <c r="E3" s="96"/>
      <c r="F3" s="89"/>
      <c r="G3" s="93"/>
      <c r="H3" s="89"/>
      <c r="I3" s="89"/>
      <c r="J3" s="96"/>
      <c r="K3" s="89"/>
    </row>
    <row r="4" spans="1:40" s="92" customFormat="1" x14ac:dyDescent="0.25">
      <c r="A4" s="91"/>
      <c r="B4" s="93">
        <v>0</v>
      </c>
      <c r="C4" s="91"/>
      <c r="D4" s="91">
        <f>IF(AND(D5=E5, D5&lt;&gt;""),1,0)</f>
        <v>0</v>
      </c>
      <c r="E4" s="96"/>
      <c r="F4" s="91"/>
      <c r="G4" s="93">
        <v>0</v>
      </c>
      <c r="H4" s="91"/>
      <c r="I4" s="91">
        <f>IF(AND(I5=J5, I5&lt;&gt;""),1,0)</f>
        <v>0</v>
      </c>
      <c r="J4" s="96"/>
      <c r="K4" s="91"/>
      <c r="L4" s="93">
        <v>1</v>
      </c>
      <c r="M4" s="91"/>
      <c r="N4" s="91">
        <f>IF(AND(N5=O5, N5&lt;&gt;""),1,0)</f>
        <v>0</v>
      </c>
      <c r="O4" s="96"/>
      <c r="Q4" s="93">
        <v>1</v>
      </c>
      <c r="R4" s="91"/>
      <c r="S4" s="91">
        <f>IF(AND(S5=T5, S5&lt;&gt;""),1,0)</f>
        <v>0</v>
      </c>
      <c r="T4" s="96"/>
      <c r="V4" s="93">
        <v>0</v>
      </c>
      <c r="W4" s="91"/>
      <c r="X4" s="91">
        <f>IF(AND(X5=Y5, X5&lt;&gt;""),1,0)</f>
        <v>0</v>
      </c>
      <c r="Y4" s="96"/>
      <c r="Z4" s="91"/>
      <c r="AA4" s="93">
        <v>0</v>
      </c>
      <c r="AB4" s="91"/>
      <c r="AC4" s="91">
        <f>IF(AND(AC5=AD5, AC5&lt;&gt;""),1,0)</f>
        <v>0</v>
      </c>
      <c r="AD4" s="96"/>
      <c r="AF4" s="93">
        <v>1</v>
      </c>
      <c r="AG4" s="91"/>
      <c r="AH4" s="91">
        <f>IF(AND(AH5=AI5, AH5&lt;&gt;""),1,0)</f>
        <v>0</v>
      </c>
      <c r="AI4" s="96"/>
      <c r="AJ4" s="91"/>
      <c r="AK4" s="93">
        <v>1</v>
      </c>
      <c r="AL4" s="91"/>
      <c r="AM4" s="91">
        <f>IF(AND(AM5=AN5, AM5&lt;&gt;""),1,0)</f>
        <v>0</v>
      </c>
      <c r="AN4" s="96"/>
    </row>
    <row r="5" spans="1:40" x14ac:dyDescent="0.25">
      <c r="A5" s="89"/>
      <c r="B5" s="93"/>
      <c r="C5" s="89"/>
      <c r="D5" s="88"/>
      <c r="E5" s="96">
        <f>IF(AND(B4,B6),1,0)</f>
        <v>0</v>
      </c>
      <c r="F5" s="89"/>
      <c r="G5" s="93"/>
      <c r="H5" s="89"/>
      <c r="I5" s="88"/>
      <c r="J5" s="96">
        <f>IF(AND(G4,G6),1,0)</f>
        <v>0</v>
      </c>
      <c r="K5" s="89"/>
      <c r="L5" s="93"/>
      <c r="M5" s="89"/>
      <c r="N5" s="88"/>
      <c r="O5" s="96">
        <f>IF(AND(L4,L6),1,0)</f>
        <v>0</v>
      </c>
      <c r="Q5" s="93"/>
      <c r="R5" s="89"/>
      <c r="S5" s="88"/>
      <c r="T5" s="96">
        <f>IF(AND(Q4,Q6),1,0)</f>
        <v>1</v>
      </c>
      <c r="V5" s="93"/>
      <c r="W5" s="89"/>
      <c r="X5" s="88"/>
      <c r="Y5" s="96">
        <f>IF(AND(V4,V6),0,1)</f>
        <v>1</v>
      </c>
      <c r="Z5" s="89"/>
      <c r="AA5" s="93"/>
      <c r="AB5" s="89"/>
      <c r="AC5" s="88"/>
      <c r="AD5" s="96">
        <f>IF(AND(AA4,AA6),0,1)</f>
        <v>1</v>
      </c>
      <c r="AF5" s="93"/>
      <c r="AG5" s="89"/>
      <c r="AH5" s="88"/>
      <c r="AI5" s="96">
        <f>IF(AND(AF4,AF6),0,1)</f>
        <v>1</v>
      </c>
      <c r="AJ5" s="89"/>
      <c r="AK5" s="93"/>
      <c r="AL5" s="89"/>
      <c r="AM5" s="88"/>
      <c r="AN5" s="96">
        <f>IF(AND(AK4,AK6),0,1)</f>
        <v>0</v>
      </c>
    </row>
    <row r="6" spans="1:40" x14ac:dyDescent="0.25">
      <c r="A6" s="89"/>
      <c r="B6" s="93">
        <v>0</v>
      </c>
      <c r="C6" s="89"/>
      <c r="D6" s="89"/>
      <c r="E6" s="96"/>
      <c r="F6" s="89"/>
      <c r="G6" s="93">
        <v>1</v>
      </c>
      <c r="H6" s="89"/>
      <c r="I6" s="89"/>
      <c r="J6" s="96"/>
      <c r="K6" s="89"/>
      <c r="L6" s="93">
        <v>0</v>
      </c>
      <c r="M6" s="89"/>
      <c r="N6" s="89"/>
      <c r="O6" s="96"/>
      <c r="Q6" s="93">
        <v>1</v>
      </c>
      <c r="R6" s="89"/>
      <c r="S6" s="89"/>
      <c r="T6" s="96"/>
      <c r="V6" s="93">
        <v>0</v>
      </c>
      <c r="W6" s="89"/>
      <c r="X6" s="89"/>
      <c r="Y6" s="96"/>
      <c r="Z6" s="89"/>
      <c r="AA6" s="93">
        <v>1</v>
      </c>
      <c r="AB6" s="89"/>
      <c r="AC6" s="89"/>
      <c r="AD6" s="96"/>
      <c r="AF6" s="93">
        <v>0</v>
      </c>
      <c r="AG6" s="89"/>
      <c r="AH6" s="89"/>
      <c r="AI6" s="96"/>
      <c r="AJ6" s="89"/>
      <c r="AK6" s="93">
        <v>1</v>
      </c>
      <c r="AL6" s="89"/>
      <c r="AM6" s="89"/>
      <c r="AN6" s="96"/>
    </row>
    <row r="7" spans="1:40" ht="6" customHeight="1" x14ac:dyDescent="0.25">
      <c r="A7" s="89"/>
      <c r="B7" s="93"/>
      <c r="C7" s="89"/>
      <c r="D7" s="89"/>
      <c r="E7" s="96"/>
      <c r="F7" s="89"/>
      <c r="G7" s="93"/>
      <c r="H7" s="89"/>
      <c r="I7" s="89"/>
      <c r="J7" s="96"/>
      <c r="K7" s="89"/>
      <c r="L7" s="93"/>
      <c r="M7" s="89"/>
      <c r="N7" s="89"/>
      <c r="O7" s="96"/>
      <c r="Q7" s="93"/>
      <c r="R7" s="89"/>
      <c r="S7" s="89"/>
      <c r="T7" s="96"/>
      <c r="V7" s="93"/>
      <c r="W7" s="89"/>
      <c r="X7" s="89"/>
      <c r="Y7" s="96"/>
      <c r="Z7" s="89"/>
      <c r="AA7" s="93"/>
      <c r="AB7" s="89"/>
      <c r="AC7" s="89"/>
      <c r="AD7" s="96"/>
      <c r="AF7" s="93"/>
      <c r="AG7" s="89"/>
      <c r="AH7" s="89"/>
      <c r="AI7" s="96"/>
      <c r="AJ7" s="89"/>
      <c r="AK7" s="93"/>
      <c r="AL7" s="89"/>
      <c r="AM7" s="89"/>
      <c r="AN7" s="96"/>
    </row>
    <row r="8" spans="1:40" ht="6" customHeight="1" x14ac:dyDescent="0.25">
      <c r="A8" s="89"/>
      <c r="B8" s="93"/>
      <c r="C8" s="89"/>
      <c r="D8" s="89"/>
      <c r="E8" s="96"/>
      <c r="F8" s="89"/>
      <c r="G8" s="93"/>
      <c r="H8" s="89"/>
      <c r="I8" s="89"/>
      <c r="J8" s="96"/>
      <c r="K8" s="89"/>
      <c r="L8" s="93"/>
      <c r="M8" s="89"/>
      <c r="N8" s="89"/>
      <c r="O8" s="96"/>
      <c r="Q8" s="93"/>
      <c r="R8" s="89"/>
      <c r="S8" s="89"/>
      <c r="T8" s="96"/>
      <c r="V8" s="93"/>
      <c r="W8" s="89"/>
      <c r="X8" s="89"/>
      <c r="Y8" s="96"/>
      <c r="Z8" s="89"/>
      <c r="AA8" s="93"/>
      <c r="AB8" s="89"/>
      <c r="AC8" s="89"/>
      <c r="AD8" s="96"/>
      <c r="AF8" s="93"/>
      <c r="AG8" s="89"/>
      <c r="AH8" s="89"/>
      <c r="AI8" s="96"/>
      <c r="AJ8" s="89"/>
      <c r="AK8" s="93"/>
      <c r="AL8" s="89"/>
      <c r="AM8" s="89"/>
      <c r="AN8" s="96"/>
    </row>
    <row r="9" spans="1:40" ht="6" customHeight="1" x14ac:dyDescent="0.25">
      <c r="A9" s="89"/>
      <c r="B9" s="93"/>
      <c r="C9" s="89"/>
      <c r="D9" s="89"/>
      <c r="E9" s="96"/>
      <c r="F9" s="89"/>
      <c r="G9" s="93"/>
      <c r="H9" s="89"/>
      <c r="I9" s="89"/>
      <c r="J9" s="96"/>
      <c r="K9" s="89"/>
      <c r="L9" s="93"/>
      <c r="M9" s="89"/>
      <c r="N9" s="89"/>
      <c r="O9" s="96"/>
      <c r="Q9" s="93"/>
      <c r="R9" s="89"/>
      <c r="S9" s="89"/>
      <c r="T9" s="96"/>
      <c r="V9" s="93"/>
      <c r="W9" s="89"/>
      <c r="X9" s="89"/>
      <c r="Y9" s="96"/>
      <c r="Z9" s="89"/>
      <c r="AA9" s="93"/>
      <c r="AB9" s="89"/>
      <c r="AC9" s="89"/>
      <c r="AD9" s="96"/>
      <c r="AF9" s="93"/>
      <c r="AG9" s="89"/>
      <c r="AH9" s="89"/>
      <c r="AI9" s="96"/>
      <c r="AJ9" s="89"/>
      <c r="AK9" s="93"/>
      <c r="AL9" s="89"/>
      <c r="AM9" s="89"/>
      <c r="AN9" s="96"/>
    </row>
    <row r="10" spans="1:40" x14ac:dyDescent="0.25">
      <c r="A10" s="89"/>
      <c r="B10" s="93"/>
      <c r="C10" s="89"/>
      <c r="D10" s="89"/>
      <c r="E10" s="96"/>
      <c r="F10" s="89"/>
      <c r="G10" s="93"/>
      <c r="H10" s="89"/>
      <c r="I10" s="89"/>
      <c r="J10" s="96"/>
      <c r="K10" s="89"/>
      <c r="L10" s="93"/>
      <c r="M10" s="89"/>
      <c r="N10" s="89"/>
      <c r="O10" s="96"/>
      <c r="Q10" s="93"/>
      <c r="R10" s="89"/>
      <c r="S10" s="89"/>
      <c r="T10" s="96"/>
      <c r="V10" s="93"/>
      <c r="W10" s="89"/>
      <c r="X10" s="89"/>
      <c r="Y10" s="96"/>
      <c r="Z10" s="89"/>
      <c r="AA10" s="93"/>
      <c r="AB10" s="89"/>
      <c r="AC10" s="89"/>
      <c r="AD10" s="96"/>
      <c r="AF10" s="93"/>
      <c r="AG10" s="89"/>
      <c r="AH10" s="89"/>
      <c r="AI10" s="96"/>
      <c r="AJ10" s="89"/>
      <c r="AK10" s="93"/>
      <c r="AL10" s="89"/>
      <c r="AM10" s="89"/>
      <c r="AN10" s="96"/>
    </row>
    <row r="11" spans="1:40" s="92" customFormat="1" x14ac:dyDescent="0.25">
      <c r="A11" s="91"/>
      <c r="B11" s="93">
        <v>0</v>
      </c>
      <c r="C11" s="91"/>
      <c r="D11" s="91">
        <f>IF(AND(D12=E12, D12&lt;&gt;""),1,0)</f>
        <v>0</v>
      </c>
      <c r="E11" s="96"/>
      <c r="F11" s="91"/>
      <c r="G11" s="93">
        <v>0</v>
      </c>
      <c r="H11" s="91"/>
      <c r="I11" s="91">
        <f>IF(AND(I12=J12, I12&lt;&gt;""),1,0)</f>
        <v>0</v>
      </c>
      <c r="J11" s="96"/>
      <c r="K11" s="91"/>
      <c r="L11" s="93">
        <v>1</v>
      </c>
      <c r="M11" s="91"/>
      <c r="N11" s="91">
        <f>IF(AND(N12=O12, N12&lt;&gt;""),1,0)</f>
        <v>0</v>
      </c>
      <c r="O11" s="96"/>
      <c r="Q11" s="93">
        <v>1</v>
      </c>
      <c r="R11" s="91"/>
      <c r="S11" s="91">
        <f>IF(AND(S12=T12, S12&lt;&gt;""),1,0)</f>
        <v>0</v>
      </c>
      <c r="T11" s="96"/>
      <c r="V11" s="93">
        <v>0</v>
      </c>
      <c r="W11" s="91"/>
      <c r="X11" s="91">
        <f>IF(AND(X12=Y12, X12&lt;&gt;""),1,0)</f>
        <v>0</v>
      </c>
      <c r="Y11" s="96"/>
      <c r="Z11" s="91"/>
      <c r="AA11" s="93">
        <v>0</v>
      </c>
      <c r="AB11" s="91"/>
      <c r="AC11" s="91">
        <f>IF(AND(AC12=AD12, AC12&lt;&gt;""),1,0)</f>
        <v>0</v>
      </c>
      <c r="AD11" s="96"/>
      <c r="AF11" s="93">
        <v>1</v>
      </c>
      <c r="AG11" s="91"/>
      <c r="AH11" s="91">
        <f>IF(AND(AH12=AI12, AH12&lt;&gt;""),1,0)</f>
        <v>0</v>
      </c>
      <c r="AI11" s="96"/>
      <c r="AJ11" s="91"/>
      <c r="AK11" s="93">
        <v>0</v>
      </c>
      <c r="AL11" s="91"/>
      <c r="AM11" s="91">
        <f>IF(AND(AM12=AN12, AM12&lt;&gt;""),1,0)</f>
        <v>0</v>
      </c>
      <c r="AN11" s="96"/>
    </row>
    <row r="12" spans="1:40" x14ac:dyDescent="0.25">
      <c r="A12" s="89"/>
      <c r="B12" s="93"/>
      <c r="C12" s="89"/>
      <c r="D12" s="88"/>
      <c r="E12" s="96">
        <f>IF(OR(B11,B13),1,0)</f>
        <v>0</v>
      </c>
      <c r="F12" s="89"/>
      <c r="G12" s="93"/>
      <c r="H12" s="89"/>
      <c r="I12" s="88"/>
      <c r="J12" s="96">
        <f>IF(OR(G11,G13),1,0)</f>
        <v>1</v>
      </c>
      <c r="K12" s="89"/>
      <c r="L12" s="93"/>
      <c r="M12" s="89"/>
      <c r="N12" s="88"/>
      <c r="O12" s="96">
        <f>IF(OR(L11,L13),1,0)</f>
        <v>1</v>
      </c>
      <c r="Q12" s="93"/>
      <c r="R12" s="89"/>
      <c r="S12" s="88"/>
      <c r="T12" s="96">
        <f>IF(OR(Q11,Q13),1,0)</f>
        <v>1</v>
      </c>
      <c r="V12" s="93"/>
      <c r="W12" s="89"/>
      <c r="X12" s="88"/>
      <c r="Y12" s="96">
        <f>IF(OR(V11,V13),0,1)</f>
        <v>1</v>
      </c>
      <c r="Z12" s="89"/>
      <c r="AA12" s="93"/>
      <c r="AB12" s="89"/>
      <c r="AC12" s="88"/>
      <c r="AD12" s="96">
        <f>IF(OR(AA11,AA13),0,1)</f>
        <v>0</v>
      </c>
      <c r="AF12" s="93"/>
      <c r="AG12" s="89"/>
      <c r="AH12" s="88"/>
      <c r="AI12" s="96">
        <f>IF(OR(AF11,AF13),0,1)</f>
        <v>0</v>
      </c>
      <c r="AJ12" s="89"/>
      <c r="AK12" s="93"/>
      <c r="AL12" s="89"/>
      <c r="AM12" s="88"/>
      <c r="AN12" s="96">
        <f>IF(OR(AK11,AK13),0,1)</f>
        <v>0</v>
      </c>
    </row>
    <row r="13" spans="1:40" x14ac:dyDescent="0.25">
      <c r="A13" s="89"/>
      <c r="B13" s="93">
        <v>0</v>
      </c>
      <c r="C13" s="89"/>
      <c r="D13" s="89"/>
      <c r="E13" s="96"/>
      <c r="F13" s="89"/>
      <c r="G13" s="93">
        <v>1</v>
      </c>
      <c r="H13" s="89"/>
      <c r="I13" s="89"/>
      <c r="J13" s="96"/>
      <c r="K13" s="89"/>
      <c r="L13" s="93">
        <v>0</v>
      </c>
      <c r="M13" s="89"/>
      <c r="N13" s="89"/>
      <c r="O13" s="96"/>
      <c r="Q13" s="93">
        <v>1</v>
      </c>
      <c r="R13" s="89"/>
      <c r="S13" s="89"/>
      <c r="T13" s="96"/>
      <c r="V13" s="93">
        <v>0</v>
      </c>
      <c r="W13" s="89"/>
      <c r="X13" s="89"/>
      <c r="Y13" s="96"/>
      <c r="Z13" s="89"/>
      <c r="AA13" s="93">
        <v>1</v>
      </c>
      <c r="AB13" s="89"/>
      <c r="AC13" s="89"/>
      <c r="AD13" s="96"/>
      <c r="AF13" s="93">
        <v>0</v>
      </c>
      <c r="AG13" s="89"/>
      <c r="AH13" s="89"/>
      <c r="AI13" s="96"/>
      <c r="AJ13" s="89"/>
      <c r="AK13" s="93">
        <v>1</v>
      </c>
      <c r="AL13" s="89"/>
      <c r="AM13" s="89"/>
      <c r="AN13" s="96"/>
    </row>
    <row r="14" spans="1:40" x14ac:dyDescent="0.25">
      <c r="A14" s="89"/>
      <c r="B14" s="93"/>
      <c r="C14" s="89"/>
      <c r="D14" s="89"/>
      <c r="E14" s="96"/>
      <c r="F14" s="89"/>
      <c r="G14" s="93"/>
      <c r="H14" s="89"/>
      <c r="I14" s="89"/>
      <c r="J14" s="96"/>
      <c r="K14" s="89"/>
      <c r="L14" s="93"/>
      <c r="M14" s="89"/>
      <c r="N14" s="89"/>
      <c r="O14" s="96"/>
      <c r="Q14" s="93"/>
      <c r="R14" s="89"/>
      <c r="S14" s="89"/>
      <c r="T14" s="96"/>
      <c r="V14" s="93"/>
      <c r="W14" s="89"/>
      <c r="X14" s="89"/>
      <c r="Y14" s="96"/>
      <c r="Z14" s="89"/>
      <c r="AA14" s="93"/>
      <c r="AB14" s="89"/>
      <c r="AC14" s="89"/>
      <c r="AD14" s="96"/>
      <c r="AF14" s="93"/>
      <c r="AG14" s="89"/>
      <c r="AH14" s="89"/>
      <c r="AI14" s="96"/>
      <c r="AJ14" s="89"/>
      <c r="AK14" s="93"/>
      <c r="AL14" s="89"/>
      <c r="AM14" s="89"/>
      <c r="AN14" s="96"/>
    </row>
    <row r="15" spans="1:40" hidden="1" x14ac:dyDescent="0.25">
      <c r="A15" s="89"/>
      <c r="B15" s="93"/>
      <c r="C15" s="89"/>
      <c r="D15" s="89"/>
      <c r="E15" s="96"/>
      <c r="F15" s="89"/>
      <c r="G15" s="93"/>
      <c r="H15" s="89"/>
      <c r="I15" s="89"/>
      <c r="J15" s="96"/>
      <c r="K15" s="89"/>
      <c r="L15" s="93"/>
      <c r="M15" s="89"/>
      <c r="N15" s="89"/>
      <c r="O15" s="96"/>
      <c r="Q15" s="93"/>
      <c r="R15" s="89"/>
      <c r="S15" s="89"/>
      <c r="T15" s="96"/>
      <c r="V15" s="93"/>
      <c r="W15" s="89"/>
      <c r="X15" s="89"/>
      <c r="Y15" s="96"/>
      <c r="Z15" s="89"/>
      <c r="AA15" s="93"/>
      <c r="AB15" s="89"/>
      <c r="AC15" s="89"/>
      <c r="AD15" s="96"/>
      <c r="AF15" s="93"/>
      <c r="AG15" s="89"/>
      <c r="AH15" s="89"/>
      <c r="AI15" s="96"/>
      <c r="AJ15" s="89"/>
      <c r="AK15" s="93"/>
      <c r="AL15" s="89"/>
      <c r="AM15" s="89"/>
      <c r="AN15" s="96"/>
    </row>
    <row r="16" spans="1:40" hidden="1" x14ac:dyDescent="0.25">
      <c r="A16" s="89"/>
      <c r="B16" s="93"/>
      <c r="C16" s="89"/>
      <c r="D16" s="89"/>
      <c r="E16" s="96"/>
      <c r="F16" s="89"/>
      <c r="G16" s="93"/>
      <c r="H16" s="89"/>
      <c r="I16" s="89"/>
      <c r="J16" s="96"/>
      <c r="K16" s="89"/>
      <c r="L16" s="93"/>
      <c r="M16" s="89"/>
      <c r="N16" s="89"/>
      <c r="O16" s="96"/>
      <c r="Q16" s="93"/>
      <c r="R16" s="89"/>
      <c r="S16" s="89"/>
      <c r="T16" s="96"/>
      <c r="V16" s="93"/>
      <c r="W16" s="89"/>
      <c r="X16" s="89"/>
      <c r="Y16" s="96"/>
      <c r="Z16" s="89"/>
      <c r="AA16" s="93"/>
      <c r="AB16" s="89"/>
      <c r="AC16" s="89"/>
      <c r="AD16" s="96"/>
      <c r="AF16" s="93"/>
      <c r="AG16" s="89"/>
      <c r="AH16" s="89"/>
      <c r="AI16" s="96"/>
      <c r="AJ16" s="89"/>
      <c r="AK16" s="93"/>
      <c r="AL16" s="89"/>
      <c r="AM16" s="89"/>
      <c r="AN16" s="96"/>
    </row>
    <row r="17" spans="1:40" hidden="1" x14ac:dyDescent="0.25">
      <c r="A17" s="89"/>
      <c r="B17" s="93"/>
      <c r="C17" s="89"/>
      <c r="D17" s="89"/>
      <c r="E17" s="96"/>
      <c r="F17" s="89"/>
      <c r="G17" s="93"/>
      <c r="H17" s="89"/>
      <c r="I17" s="89"/>
      <c r="J17" s="96"/>
      <c r="K17" s="89"/>
      <c r="L17" s="93"/>
      <c r="M17" s="89"/>
      <c r="N17" s="89"/>
      <c r="O17" s="96"/>
      <c r="Q17" s="93"/>
      <c r="R17" s="89"/>
      <c r="S17" s="89"/>
      <c r="T17" s="96"/>
      <c r="V17" s="93"/>
      <c r="W17" s="89"/>
      <c r="X17" s="89"/>
      <c r="Y17" s="96"/>
      <c r="Z17" s="89"/>
      <c r="AA17" s="93"/>
      <c r="AB17" s="89"/>
      <c r="AC17" s="89"/>
      <c r="AD17" s="96"/>
      <c r="AF17" s="93"/>
      <c r="AG17" s="89"/>
      <c r="AH17" s="89"/>
      <c r="AI17" s="96"/>
      <c r="AJ17" s="89"/>
      <c r="AK17" s="93"/>
      <c r="AL17" s="89"/>
      <c r="AM17" s="89"/>
      <c r="AN17" s="96"/>
    </row>
    <row r="18" spans="1:40" x14ac:dyDescent="0.25">
      <c r="A18" s="89"/>
      <c r="B18" s="93"/>
      <c r="C18" s="89"/>
      <c r="D18" s="89"/>
      <c r="E18" s="96"/>
      <c r="F18" s="89"/>
      <c r="G18" s="93"/>
      <c r="H18" s="89"/>
      <c r="I18" s="89"/>
      <c r="J18" s="96"/>
      <c r="K18" s="89"/>
      <c r="L18" s="93"/>
      <c r="M18" s="89"/>
      <c r="N18" s="89"/>
      <c r="O18" s="96"/>
      <c r="Q18" s="93"/>
      <c r="R18" s="89"/>
      <c r="S18" s="89"/>
      <c r="T18" s="96"/>
      <c r="V18" s="93"/>
      <c r="W18" s="89"/>
      <c r="X18" s="89"/>
      <c r="Y18" s="96"/>
      <c r="Z18" s="89"/>
      <c r="AA18" s="93"/>
      <c r="AB18" s="89"/>
      <c r="AC18" s="89"/>
      <c r="AD18" s="96"/>
      <c r="AF18" s="93"/>
      <c r="AG18" s="89"/>
      <c r="AH18" s="89"/>
      <c r="AI18" s="96"/>
      <c r="AJ18" s="89"/>
      <c r="AK18" s="93"/>
      <c r="AL18" s="89"/>
      <c r="AM18" s="89"/>
      <c r="AN18" s="96"/>
    </row>
    <row r="19" spans="1:40" s="92" customFormat="1" x14ac:dyDescent="0.25">
      <c r="A19" s="91"/>
      <c r="B19" s="93">
        <v>0</v>
      </c>
      <c r="C19" s="91"/>
      <c r="D19" s="91">
        <f>IF(AND(D20=E20, D20&lt;&gt;""),1,0)</f>
        <v>0</v>
      </c>
      <c r="E19" s="96"/>
      <c r="F19" s="91"/>
      <c r="G19" s="93">
        <v>0</v>
      </c>
      <c r="H19" s="91"/>
      <c r="I19" s="91">
        <f>IF(AND(I20=J20, I20&lt;&gt;""),1,0)</f>
        <v>0</v>
      </c>
      <c r="J19" s="96"/>
      <c r="K19" s="91"/>
      <c r="L19" s="93">
        <v>1</v>
      </c>
      <c r="M19" s="91"/>
      <c r="N19" s="91">
        <f>IF(AND(N20=O20, N20&lt;&gt;""),1,0)</f>
        <v>0</v>
      </c>
      <c r="O19" s="96"/>
      <c r="Q19" s="93">
        <v>1</v>
      </c>
      <c r="R19" s="91"/>
      <c r="S19" s="91">
        <f>IF(AND(S20=T20, S20&lt;&gt;""),1,0)</f>
        <v>0</v>
      </c>
      <c r="T19" s="96"/>
      <c r="V19" s="93">
        <v>0</v>
      </c>
      <c r="W19" s="91"/>
      <c r="X19" s="91">
        <f>IF(AND(X20=Y20, X20&lt;&gt;""),1,0)</f>
        <v>0</v>
      </c>
      <c r="Y19" s="96"/>
      <c r="Z19" s="91"/>
      <c r="AA19" s="93">
        <v>0</v>
      </c>
      <c r="AB19" s="91"/>
      <c r="AC19" s="91">
        <f>IF(AND(AC20=AD20, AC20&lt;&gt;""),1,0)</f>
        <v>0</v>
      </c>
      <c r="AD19" s="96"/>
      <c r="AF19" s="93">
        <v>1</v>
      </c>
      <c r="AG19" s="91"/>
      <c r="AH19" s="91">
        <f>IF(AND(AH20=AI20, AH20&lt;&gt;""),1,0)</f>
        <v>0</v>
      </c>
      <c r="AI19" s="96"/>
      <c r="AJ19" s="91"/>
      <c r="AK19" s="94">
        <v>1</v>
      </c>
      <c r="AL19" s="91"/>
      <c r="AM19" s="91">
        <f>IF(AND(AM20=AN20, AM20&lt;&gt;""),1,0)</f>
        <v>0</v>
      </c>
      <c r="AN19" s="96"/>
    </row>
    <row r="20" spans="1:40" x14ac:dyDescent="0.25">
      <c r="A20" s="89"/>
      <c r="B20" s="93"/>
      <c r="C20" s="89"/>
      <c r="D20" s="88"/>
      <c r="E20" s="96">
        <f>IF(_xlfn.XOR(B19,B21),1,0)</f>
        <v>0</v>
      </c>
      <c r="F20" s="89"/>
      <c r="G20" s="93"/>
      <c r="H20" s="89"/>
      <c r="I20" s="88"/>
      <c r="J20" s="96">
        <f>IF(_xlfn.XOR(G19,G21),1,0)</f>
        <v>1</v>
      </c>
      <c r="K20" s="89"/>
      <c r="L20" s="93"/>
      <c r="M20" s="89"/>
      <c r="N20" s="88"/>
      <c r="O20" s="96">
        <f>IF(_xlfn.XOR(L19,L21),1,0)</f>
        <v>1</v>
      </c>
      <c r="Q20" s="93"/>
      <c r="R20" s="89"/>
      <c r="S20" s="88"/>
      <c r="T20" s="96">
        <f>IF(_xlfn.XOR(Q19,Q21),1,0)</f>
        <v>0</v>
      </c>
      <c r="V20" s="93"/>
      <c r="W20" s="89"/>
      <c r="X20" s="88"/>
      <c r="Y20" s="96">
        <f>IF(_xlfn.XOR(V19,V21),0,1)</f>
        <v>1</v>
      </c>
      <c r="Z20" s="89"/>
      <c r="AA20" s="93"/>
      <c r="AB20" s="89"/>
      <c r="AC20" s="88"/>
      <c r="AD20" s="96">
        <f>IF(_xlfn.XOR(AA19,AA21),0,1)</f>
        <v>0</v>
      </c>
      <c r="AF20" s="93"/>
      <c r="AG20" s="89"/>
      <c r="AH20" s="88"/>
      <c r="AI20" s="96">
        <f>IF(_xlfn.XOR(AF19,AF21),0,1)</f>
        <v>0</v>
      </c>
      <c r="AJ20" s="89"/>
      <c r="AK20" s="93"/>
      <c r="AL20" s="89"/>
      <c r="AM20" s="88"/>
      <c r="AN20" s="96">
        <f>IF(_xlfn.XOR(AK19,AK21),0,1)</f>
        <v>1</v>
      </c>
    </row>
    <row r="21" spans="1:40" x14ac:dyDescent="0.25">
      <c r="A21" s="89"/>
      <c r="B21" s="93">
        <v>0</v>
      </c>
      <c r="C21" s="89"/>
      <c r="D21" s="89"/>
      <c r="E21" s="96"/>
      <c r="F21" s="89"/>
      <c r="G21" s="93">
        <v>1</v>
      </c>
      <c r="H21" s="89"/>
      <c r="I21" s="89"/>
      <c r="J21" s="96"/>
      <c r="K21" s="89"/>
      <c r="L21" s="93">
        <v>0</v>
      </c>
      <c r="M21" s="89"/>
      <c r="N21" s="89"/>
      <c r="O21" s="96"/>
      <c r="Q21" s="93">
        <v>1</v>
      </c>
      <c r="R21" s="89"/>
      <c r="S21" s="89"/>
      <c r="T21" s="96"/>
      <c r="V21" s="93">
        <v>0</v>
      </c>
      <c r="W21" s="89"/>
      <c r="X21" s="89"/>
      <c r="Y21" s="96"/>
      <c r="Z21" s="89"/>
      <c r="AA21" s="93">
        <v>1</v>
      </c>
      <c r="AB21" s="89"/>
      <c r="AC21" s="89"/>
      <c r="AD21" s="96"/>
      <c r="AF21" s="93">
        <v>0</v>
      </c>
      <c r="AG21" s="89"/>
      <c r="AH21" s="89"/>
      <c r="AI21" s="96"/>
      <c r="AJ21" s="89"/>
      <c r="AK21" s="93">
        <v>1</v>
      </c>
      <c r="AL21" s="89"/>
      <c r="AM21" s="89"/>
      <c r="AN21" s="96"/>
    </row>
    <row r="22" spans="1:40" x14ac:dyDescent="0.25">
      <c r="A22" s="89"/>
      <c r="B22" s="93"/>
      <c r="C22" s="89"/>
      <c r="D22" s="89"/>
      <c r="E22" s="96"/>
      <c r="F22" s="89"/>
      <c r="G22" s="93"/>
      <c r="H22" s="89"/>
      <c r="I22" s="89"/>
      <c r="J22" s="96"/>
      <c r="K22" s="89"/>
      <c r="L22" s="93"/>
      <c r="M22" s="89"/>
      <c r="N22" s="89"/>
      <c r="O22" s="96"/>
      <c r="Q22" s="93"/>
      <c r="R22" s="89"/>
      <c r="S22" s="89"/>
      <c r="T22" s="96"/>
      <c r="V22" s="93"/>
      <c r="W22" s="89"/>
      <c r="X22" s="89"/>
      <c r="Y22" s="96"/>
      <c r="Z22" s="89"/>
      <c r="AA22" s="93"/>
      <c r="AB22" s="89"/>
      <c r="AC22" s="89"/>
      <c r="AD22" s="96"/>
      <c r="AF22" s="93"/>
      <c r="AG22" s="89"/>
      <c r="AH22" s="89"/>
      <c r="AI22" s="96"/>
      <c r="AJ22" s="89"/>
      <c r="AK22" s="93"/>
      <c r="AL22" s="89"/>
      <c r="AM22" s="89"/>
      <c r="AN22" s="96"/>
    </row>
    <row r="23" spans="1:40" x14ac:dyDescent="0.25">
      <c r="A23" s="89"/>
      <c r="B23" s="93"/>
      <c r="C23" s="89"/>
      <c r="D23" s="89"/>
      <c r="G23" s="93"/>
      <c r="H23" s="89"/>
      <c r="I23" s="89"/>
      <c r="J23" s="96"/>
      <c r="K23" s="89"/>
      <c r="L23" s="93"/>
      <c r="M23" s="89"/>
      <c r="N23" s="89"/>
      <c r="O23" s="96"/>
      <c r="V23" s="93"/>
      <c r="W23" s="89"/>
      <c r="X23" s="89"/>
      <c r="Y23" s="96"/>
      <c r="Z23" s="89"/>
      <c r="AA23" s="93"/>
      <c r="AB23" s="89"/>
      <c r="AC23" s="89"/>
      <c r="AD23" s="96"/>
      <c r="AG23" s="89"/>
      <c r="AH23" s="89"/>
      <c r="AI23" s="96"/>
      <c r="AJ23" s="89"/>
      <c r="AL23" s="89"/>
      <c r="AM23" s="89"/>
      <c r="AN23" s="96"/>
    </row>
    <row r="24" spans="1:40" hidden="1" x14ac:dyDescent="0.25">
      <c r="A24" s="89"/>
      <c r="B24" s="93"/>
      <c r="C24" s="89"/>
      <c r="D24" s="89"/>
      <c r="G24" s="93"/>
      <c r="H24" s="89"/>
      <c r="I24" s="89"/>
      <c r="L24" s="93"/>
      <c r="M24" s="89"/>
      <c r="N24" s="89"/>
      <c r="W24" s="89"/>
      <c r="X24" s="89"/>
      <c r="Y24" s="96"/>
      <c r="AB24" s="89"/>
      <c r="AC24" s="89"/>
      <c r="AD24" s="96"/>
      <c r="AG24" s="89"/>
      <c r="AH24" s="89"/>
      <c r="AI24" s="96"/>
      <c r="AJ24" s="89"/>
      <c r="AL24" s="89"/>
      <c r="AM24" s="89"/>
      <c r="AN24" s="96"/>
    </row>
    <row r="25" spans="1:40" hidden="1" x14ac:dyDescent="0.25">
      <c r="A25" s="89"/>
      <c r="B25" s="93"/>
      <c r="C25" s="89"/>
      <c r="D25" s="89"/>
      <c r="G25" s="93"/>
      <c r="H25" s="89"/>
      <c r="I25" s="89"/>
      <c r="W25" s="89"/>
      <c r="X25" s="89"/>
      <c r="Y25" s="96"/>
      <c r="AB25" s="89"/>
      <c r="AC25" s="89"/>
      <c r="AD25" s="96"/>
      <c r="AG25" s="89"/>
      <c r="AH25" s="89"/>
      <c r="AI25" s="96"/>
      <c r="AJ25" s="89"/>
      <c r="AL25" s="89"/>
      <c r="AM25" s="89"/>
      <c r="AN25" s="96"/>
    </row>
    <row r="26" spans="1:40" hidden="1" x14ac:dyDescent="0.25">
      <c r="A26" s="89"/>
      <c r="B26" s="93"/>
      <c r="C26" s="89"/>
      <c r="D26" s="89"/>
      <c r="G26" s="93"/>
      <c r="H26" s="89"/>
      <c r="I26" s="89"/>
      <c r="W26" s="89"/>
      <c r="X26" s="89"/>
      <c r="Y26" s="96"/>
      <c r="AB26" s="89"/>
      <c r="AC26" s="89"/>
      <c r="AD26" s="96"/>
      <c r="AG26" s="89"/>
      <c r="AH26" s="89"/>
      <c r="AI26" s="96"/>
      <c r="AJ26" s="89"/>
      <c r="AL26" s="89"/>
      <c r="AM26" s="89"/>
      <c r="AN26" s="96"/>
    </row>
    <row r="27" spans="1:40" x14ac:dyDescent="0.25">
      <c r="A27" s="89"/>
      <c r="B27" s="93"/>
      <c r="C27" s="98">
        <f>SUM(D4,D11,D19,I4,I11,I19,N4,N11,N19,S4,S11,S19,X4,X11,X19,AC4,AC11,AC19,AH4,AH11,AH19,AM4,AM11,AM19,X28,AC28)</f>
        <v>0</v>
      </c>
      <c r="D27" s="98">
        <f>26-C27</f>
        <v>26</v>
      </c>
      <c r="E27" s="96"/>
      <c r="AG27" s="89"/>
      <c r="AH27" s="89"/>
      <c r="AI27" s="96"/>
      <c r="AJ27" s="89"/>
      <c r="AL27" s="89"/>
      <c r="AM27" s="89"/>
      <c r="AN27" s="96"/>
    </row>
    <row r="28" spans="1:40" s="92" customFormat="1" x14ac:dyDescent="0.25">
      <c r="B28" s="95"/>
      <c r="C28" s="106" t="s">
        <v>25</v>
      </c>
      <c r="E28" s="97"/>
      <c r="G28" s="95"/>
      <c r="J28" s="97"/>
      <c r="L28" s="95"/>
      <c r="O28" s="97"/>
      <c r="Q28" s="95"/>
      <c r="T28" s="97"/>
      <c r="V28" s="93"/>
      <c r="W28" s="91"/>
      <c r="X28" s="91">
        <f>IF(AND(X29=Y29, X29&lt;&gt;""),1,0)</f>
        <v>0</v>
      </c>
      <c r="Y28" s="96"/>
      <c r="AA28" s="93"/>
      <c r="AB28" s="91"/>
      <c r="AC28" s="91">
        <f>IF(AND(AC29=AD29, AC29&lt;&gt;""),1,0)</f>
        <v>0</v>
      </c>
      <c r="AD28" s="96"/>
      <c r="AF28" s="95"/>
      <c r="AI28" s="97"/>
      <c r="AK28" s="95"/>
      <c r="AN28" s="97"/>
    </row>
    <row r="29" spans="1:40" x14ac:dyDescent="0.25">
      <c r="C29" s="104" t="s">
        <v>26</v>
      </c>
      <c r="V29" s="93">
        <v>0</v>
      </c>
      <c r="W29" s="89"/>
      <c r="X29" s="88"/>
      <c r="Y29" s="96">
        <f>IF(NOT(V29),1,0)</f>
        <v>1</v>
      </c>
      <c r="AA29" s="93">
        <v>1</v>
      </c>
      <c r="AB29" s="89"/>
      <c r="AC29" s="88"/>
      <c r="AD29" s="96">
        <f>IF(NOT(AA29),1,0)</f>
        <v>0</v>
      </c>
    </row>
    <row r="30" spans="1:40" x14ac:dyDescent="0.25">
      <c r="V30" s="93"/>
      <c r="W30" s="89"/>
      <c r="X30" s="89"/>
      <c r="Y30" s="96"/>
      <c r="AA30" s="93"/>
      <c r="AB30" s="89"/>
      <c r="AC30" s="89"/>
      <c r="AD30" s="96"/>
    </row>
    <row r="31" spans="1:40" x14ac:dyDescent="0.25">
      <c r="B31" s="93"/>
      <c r="C31" s="89"/>
      <c r="D31" s="89"/>
      <c r="E31" s="96"/>
    </row>
    <row r="41" spans="18:18" x14ac:dyDescent="0.25">
      <c r="R41" s="103"/>
    </row>
  </sheetData>
  <sheetProtection algorithmName="SHA-512" hashValue="6/Kav3zzxEYYWzZrhcWdfqgzcxs3rCBWn2pK8nwcbfqtcX5BDFCZFFCbSK8H6Meh1YgKYEt8hRmkktz2htgaCw==" saltValue="bAxho3eOm+HFKSRO3htpvA==" spinCount="100000" sheet="1" objects="1" scenarios="1" selectLockedCells="1"/>
  <mergeCells count="1">
    <mergeCell ref="D1:R1"/>
  </mergeCells>
  <conditionalFormatting sqref="D4">
    <cfRule type="cellIs" dxfId="51" priority="108" operator="equal">
      <formula>"""?"""</formula>
    </cfRule>
    <cfRule type="iconSet" priority="102">
      <iconSet iconSet="3Symbols">
        <cfvo type="percent" val="0"/>
        <cfvo type="percent" val="33"/>
        <cfvo type="percent" val="67"/>
      </iconSet>
    </cfRule>
    <cfRule type="cellIs" dxfId="50" priority="105" operator="equal">
      <formula>"""?"""</formula>
    </cfRule>
  </conditionalFormatting>
  <conditionalFormatting sqref="D11">
    <cfRule type="iconSet" priority="98">
      <iconSet iconSet="3Symbols">
        <cfvo type="percent" val="0"/>
        <cfvo type="percent" val="33"/>
        <cfvo type="percent" val="67"/>
      </iconSet>
    </cfRule>
    <cfRule type="cellIs" dxfId="49" priority="99" operator="equal">
      <formula>"""?"""</formula>
    </cfRule>
    <cfRule type="cellIs" dxfId="48" priority="100" operator="equal">
      <formula>"""?"""</formula>
    </cfRule>
  </conditionalFormatting>
  <conditionalFormatting sqref="D19">
    <cfRule type="iconSet" priority="94">
      <iconSet iconSet="3Symbols">
        <cfvo type="percent" val="0"/>
        <cfvo type="percent" val="33"/>
        <cfvo type="percent" val="67"/>
      </iconSet>
    </cfRule>
    <cfRule type="cellIs" dxfId="47" priority="95" operator="equal">
      <formula>"""?"""</formula>
    </cfRule>
    <cfRule type="cellIs" dxfId="46" priority="96" operator="equal">
      <formula>"""?"""</formula>
    </cfRule>
  </conditionalFormatting>
  <conditionalFormatting sqref="I19">
    <cfRule type="iconSet" priority="90">
      <iconSet iconSet="3Symbols">
        <cfvo type="percent" val="0"/>
        <cfvo type="percent" val="33"/>
        <cfvo type="percent" val="67"/>
      </iconSet>
    </cfRule>
    <cfRule type="cellIs" dxfId="45" priority="91" operator="equal">
      <formula>"""?"""</formula>
    </cfRule>
    <cfRule type="cellIs" dxfId="44" priority="92" operator="equal">
      <formula>"""?"""</formula>
    </cfRule>
  </conditionalFormatting>
  <conditionalFormatting sqref="I11">
    <cfRule type="iconSet" priority="86">
      <iconSet iconSet="3Symbols">
        <cfvo type="percent" val="0"/>
        <cfvo type="percent" val="33"/>
        <cfvo type="percent" val="67"/>
      </iconSet>
    </cfRule>
    <cfRule type="cellIs" dxfId="43" priority="87" operator="equal">
      <formula>"""?"""</formula>
    </cfRule>
    <cfRule type="cellIs" dxfId="42" priority="88" operator="equal">
      <formula>"""?"""</formula>
    </cfRule>
  </conditionalFormatting>
  <conditionalFormatting sqref="N11">
    <cfRule type="iconSet" priority="82">
      <iconSet iconSet="3Symbols">
        <cfvo type="percent" val="0"/>
        <cfvo type="percent" val="33"/>
        <cfvo type="percent" val="67"/>
      </iconSet>
    </cfRule>
    <cfRule type="cellIs" dxfId="41" priority="83" operator="equal">
      <formula>"""?"""</formula>
    </cfRule>
    <cfRule type="cellIs" dxfId="40" priority="84" operator="equal">
      <formula>"""?"""</formula>
    </cfRule>
  </conditionalFormatting>
  <conditionalFormatting sqref="N19">
    <cfRule type="iconSet" priority="78">
      <iconSet iconSet="3Symbols">
        <cfvo type="percent" val="0"/>
        <cfvo type="percent" val="33"/>
        <cfvo type="percent" val="67"/>
      </iconSet>
    </cfRule>
    <cfRule type="cellIs" dxfId="39" priority="79" operator="equal">
      <formula>"""?"""</formula>
    </cfRule>
    <cfRule type="cellIs" dxfId="38" priority="80" operator="equal">
      <formula>"""?"""</formula>
    </cfRule>
  </conditionalFormatting>
  <conditionalFormatting sqref="S19">
    <cfRule type="iconSet" priority="74">
      <iconSet iconSet="3Symbols">
        <cfvo type="percent" val="0"/>
        <cfvo type="percent" val="33"/>
        <cfvo type="percent" val="67"/>
      </iconSet>
    </cfRule>
    <cfRule type="cellIs" dxfId="37" priority="75" operator="equal">
      <formula>"""?"""</formula>
    </cfRule>
    <cfRule type="cellIs" dxfId="36" priority="76" operator="equal">
      <formula>"""?"""</formula>
    </cfRule>
  </conditionalFormatting>
  <conditionalFormatting sqref="X19">
    <cfRule type="iconSet" priority="70">
      <iconSet iconSet="3Symbols">
        <cfvo type="percent" val="0"/>
        <cfvo type="percent" val="33"/>
        <cfvo type="percent" val="67"/>
      </iconSet>
    </cfRule>
    <cfRule type="cellIs" dxfId="35" priority="71" operator="equal">
      <formula>"""?"""</formula>
    </cfRule>
    <cfRule type="cellIs" dxfId="34" priority="72" operator="equal">
      <formula>"""?"""</formula>
    </cfRule>
  </conditionalFormatting>
  <conditionalFormatting sqref="AC19">
    <cfRule type="iconSet" priority="66">
      <iconSet iconSet="3Symbols">
        <cfvo type="percent" val="0"/>
        <cfvo type="percent" val="33"/>
        <cfvo type="percent" val="67"/>
      </iconSet>
    </cfRule>
    <cfRule type="cellIs" dxfId="33" priority="67" operator="equal">
      <formula>"""?"""</formula>
    </cfRule>
    <cfRule type="cellIs" dxfId="32" priority="68" operator="equal">
      <formula>"""?"""</formula>
    </cfRule>
  </conditionalFormatting>
  <conditionalFormatting sqref="AH19">
    <cfRule type="iconSet" priority="62">
      <iconSet iconSet="3Symbols">
        <cfvo type="percent" val="0"/>
        <cfvo type="percent" val="33"/>
        <cfvo type="percent" val="67"/>
      </iconSet>
    </cfRule>
    <cfRule type="cellIs" dxfId="31" priority="63" operator="equal">
      <formula>"""?"""</formula>
    </cfRule>
    <cfRule type="cellIs" dxfId="30" priority="64" operator="equal">
      <formula>"""?"""</formula>
    </cfRule>
  </conditionalFormatting>
  <conditionalFormatting sqref="AM19">
    <cfRule type="iconSet" priority="58">
      <iconSet iconSet="3Symbols">
        <cfvo type="percent" val="0"/>
        <cfvo type="percent" val="33"/>
        <cfvo type="percent" val="67"/>
      </iconSet>
    </cfRule>
    <cfRule type="cellIs" dxfId="29" priority="59" operator="equal">
      <formula>"""?"""</formula>
    </cfRule>
    <cfRule type="cellIs" dxfId="28" priority="60" operator="equal">
      <formula>"""?"""</formula>
    </cfRule>
  </conditionalFormatting>
  <conditionalFormatting sqref="AH11">
    <cfRule type="iconSet" priority="54">
      <iconSet iconSet="3Symbols">
        <cfvo type="percent" val="0"/>
        <cfvo type="percent" val="33"/>
        <cfvo type="percent" val="67"/>
      </iconSet>
    </cfRule>
    <cfRule type="cellIs" dxfId="27" priority="55" operator="equal">
      <formula>"""?"""</formula>
    </cfRule>
    <cfRule type="cellIs" dxfId="26" priority="56" operator="equal">
      <formula>"""?"""</formula>
    </cfRule>
  </conditionalFormatting>
  <conditionalFormatting sqref="AM11">
    <cfRule type="iconSet" priority="50">
      <iconSet iconSet="3Symbols">
        <cfvo type="percent" val="0"/>
        <cfvo type="percent" val="33"/>
        <cfvo type="percent" val="67"/>
      </iconSet>
    </cfRule>
    <cfRule type="cellIs" dxfId="25" priority="51" operator="equal">
      <formula>"""?"""</formula>
    </cfRule>
    <cfRule type="cellIs" dxfId="24" priority="52" operator="equal">
      <formula>"""?"""</formula>
    </cfRule>
  </conditionalFormatting>
  <conditionalFormatting sqref="X11">
    <cfRule type="iconSet" priority="46">
      <iconSet iconSet="3Symbols">
        <cfvo type="percent" val="0"/>
        <cfvo type="percent" val="33"/>
        <cfvo type="percent" val="67"/>
      </iconSet>
    </cfRule>
    <cfRule type="cellIs" dxfId="23" priority="47" operator="equal">
      <formula>"""?"""</formula>
    </cfRule>
    <cfRule type="cellIs" dxfId="22" priority="48" operator="equal">
      <formula>"""?"""</formula>
    </cfRule>
  </conditionalFormatting>
  <conditionalFormatting sqref="AC11">
    <cfRule type="iconSet" priority="42">
      <iconSet iconSet="3Symbols">
        <cfvo type="percent" val="0"/>
        <cfvo type="percent" val="33"/>
        <cfvo type="percent" val="67"/>
      </iconSet>
    </cfRule>
    <cfRule type="cellIs" dxfId="21" priority="43" operator="equal">
      <formula>"""?"""</formula>
    </cfRule>
    <cfRule type="cellIs" dxfId="20" priority="44" operator="equal">
      <formula>"""?"""</formula>
    </cfRule>
  </conditionalFormatting>
  <conditionalFormatting sqref="S11">
    <cfRule type="iconSet" priority="38">
      <iconSet iconSet="3Symbols">
        <cfvo type="percent" val="0"/>
        <cfvo type="percent" val="33"/>
        <cfvo type="percent" val="67"/>
      </iconSet>
    </cfRule>
    <cfRule type="cellIs" dxfId="19" priority="39" operator="equal">
      <formula>"""?"""</formula>
    </cfRule>
    <cfRule type="cellIs" dxfId="18" priority="40" operator="equal">
      <formula>"""?"""</formula>
    </cfRule>
  </conditionalFormatting>
  <conditionalFormatting sqref="X28">
    <cfRule type="iconSet" priority="34">
      <iconSet iconSet="3Symbols">
        <cfvo type="percent" val="0"/>
        <cfvo type="percent" val="33"/>
        <cfvo type="percent" val="67"/>
      </iconSet>
    </cfRule>
    <cfRule type="cellIs" dxfId="17" priority="35" operator="equal">
      <formula>"""?"""</formula>
    </cfRule>
    <cfRule type="cellIs" dxfId="16" priority="36" operator="equal">
      <formula>"""?"""</formula>
    </cfRule>
  </conditionalFormatting>
  <conditionalFormatting sqref="AC28">
    <cfRule type="iconSet" priority="30">
      <iconSet iconSet="3Symbols">
        <cfvo type="percent" val="0"/>
        <cfvo type="percent" val="33"/>
        <cfvo type="percent" val="67"/>
      </iconSet>
    </cfRule>
    <cfRule type="cellIs" dxfId="15" priority="31" operator="equal">
      <formula>"""?"""</formula>
    </cfRule>
    <cfRule type="cellIs" dxfId="14" priority="32" operator="equal">
      <formula>"""?"""</formula>
    </cfRule>
  </conditionalFormatting>
  <conditionalFormatting sqref="X4">
    <cfRule type="iconSet" priority="26">
      <iconSet iconSet="3Symbols">
        <cfvo type="percent" val="0"/>
        <cfvo type="percent" val="33"/>
        <cfvo type="percent" val="67"/>
      </iconSet>
    </cfRule>
    <cfRule type="cellIs" dxfId="13" priority="27" operator="equal">
      <formula>"""?"""</formula>
    </cfRule>
    <cfRule type="cellIs" dxfId="12" priority="28" operator="equal">
      <formula>"""?"""</formula>
    </cfRule>
  </conditionalFormatting>
  <conditionalFormatting sqref="AC4">
    <cfRule type="iconSet" priority="22">
      <iconSet iconSet="3Symbols">
        <cfvo type="percent" val="0"/>
        <cfvo type="percent" val="33"/>
        <cfvo type="percent" val="67"/>
      </iconSet>
    </cfRule>
    <cfRule type="cellIs" dxfId="11" priority="23" operator="equal">
      <formula>"""?"""</formula>
    </cfRule>
    <cfRule type="cellIs" dxfId="10" priority="24" operator="equal">
      <formula>"""?"""</formula>
    </cfRule>
  </conditionalFormatting>
  <conditionalFormatting sqref="AH4">
    <cfRule type="iconSet" priority="18">
      <iconSet iconSet="3Symbols">
        <cfvo type="percent" val="0"/>
        <cfvo type="percent" val="33"/>
        <cfvo type="percent" val="67"/>
      </iconSet>
    </cfRule>
    <cfRule type="cellIs" dxfId="9" priority="19" operator="equal">
      <formula>"""?"""</formula>
    </cfRule>
    <cfRule type="cellIs" dxfId="8" priority="20" operator="equal">
      <formula>"""?"""</formula>
    </cfRule>
  </conditionalFormatting>
  <conditionalFormatting sqref="AM4">
    <cfRule type="iconSet" priority="14">
      <iconSet iconSet="3Symbols">
        <cfvo type="percent" val="0"/>
        <cfvo type="percent" val="33"/>
        <cfvo type="percent" val="67"/>
      </iconSet>
    </cfRule>
    <cfRule type="cellIs" dxfId="7" priority="15" operator="equal">
      <formula>"""?"""</formula>
    </cfRule>
    <cfRule type="cellIs" dxfId="6" priority="16" operator="equal">
      <formula>"""?"""</formula>
    </cfRule>
  </conditionalFormatting>
  <conditionalFormatting sqref="S4">
    <cfRule type="iconSet" priority="10">
      <iconSet iconSet="3Symbols">
        <cfvo type="percent" val="0"/>
        <cfvo type="percent" val="33"/>
        <cfvo type="percent" val="67"/>
      </iconSet>
    </cfRule>
    <cfRule type="cellIs" dxfId="5" priority="11" operator="equal">
      <formula>"""?"""</formula>
    </cfRule>
    <cfRule type="cellIs" dxfId="4" priority="12" operator="equal">
      <formula>"""?"""</formula>
    </cfRule>
  </conditionalFormatting>
  <conditionalFormatting sqref="N4">
    <cfRule type="iconSet" priority="6">
      <iconSet iconSet="3Symbols">
        <cfvo type="percent" val="0"/>
        <cfvo type="percent" val="33"/>
        <cfvo type="percent" val="67"/>
      </iconSet>
    </cfRule>
    <cfRule type="cellIs" dxfId="3" priority="7" operator="equal">
      <formula>"""?"""</formula>
    </cfRule>
    <cfRule type="cellIs" dxfId="2" priority="8" operator="equal">
      <formula>"""?"""</formula>
    </cfRule>
  </conditionalFormatting>
  <conditionalFormatting sqref="I4">
    <cfRule type="iconSet" priority="2">
      <iconSet iconSet="3Symbols">
        <cfvo type="percent" val="0"/>
        <cfvo type="percent" val="33"/>
        <cfvo type="percent" val="67"/>
      </iconSet>
    </cfRule>
    <cfRule type="cellIs" dxfId="1" priority="3" operator="equal">
      <formula>"""?"""</formula>
    </cfRule>
    <cfRule type="cellIs" dxfId="0" priority="4" operator="equal">
      <formula>"""?"""</formula>
    </cfRule>
  </conditionalFormatting>
  <dataValidations count="2">
    <dataValidation type="list" allowBlank="1" showInputMessage="1" showErrorMessage="1" sqref="B22 G22 Q22 L22" xr:uid="{00000000-0002-0000-0200-000000000000}">
      <formula1>$A$1:$A$2</formula1>
    </dataValidation>
    <dataValidation type="list" allowBlank="1" showDropDown="1" showInputMessage="1" showErrorMessage="1" sqref="AF4 B11 B13 B19 B21 AF21 AF19 AF13 AF11 AF6 B4 V4 G11 G13 G19 G21 V29 V21 V19 V13 V11 V6 G4 AA4 Q11 Q13 Q19 Q21 AA29 AA21 AA19 AA13 AA11 AA6 Q4 B6 G6 Q6 L11 L13 L19 L21 L4 L6 AK4 AK21 AK19 AK13 AK11 AK6 D5 AH5 D12 D20 I20 N5 S5 I12 N12 N20 AC12 AM5 AC29 AM12 S20 S12 X29 X20 X12 X5 AC5 AM20 AC20 AH20 AH12 I5" xr:uid="{32D1CE0F-DEC1-44FC-B0B5-9135A472AC5F}">
      <formula1>$A$1:$A$2</formula1>
    </dataValidation>
  </dataValidations>
  <hyperlinks>
    <hyperlink ref="C29" r:id="rId1" xr:uid="{AE32A189-803E-4EA7-8742-4312DFCA20C4}"/>
  </hyperlinks>
  <pageMargins left="0.7" right="0.7" top="0.75" bottom="0.75" header="0.3" footer="0.3"/>
  <pageSetup paperSize="9" orientation="portrait" horizontalDpi="4294967293" verticalDpi="0" r:id="rId2"/>
  <drawing r:id="rId3"/>
  <extLst>
    <ext xmlns:x14="http://schemas.microsoft.com/office/spreadsheetml/2009/9/main" uri="{78C0D931-6437-407d-A8EE-F0AAD7539E65}">
      <x14:conditionalFormattings>
        <x14:conditionalFormatting xmlns:xm="http://schemas.microsoft.com/office/excel/2006/main">
          <x14:cfRule type="iconSet" priority="101" id="{32A4FDB3-97DE-4B6D-8882-D61597A5A95A}">
            <x14:iconSet custom="1">
              <x14:cfvo type="percent">
                <xm:f>0</xm:f>
              </x14:cfvo>
              <x14:cfvo type="num">
                <xm:f>0</xm:f>
              </x14:cfvo>
              <x14:cfvo type="num">
                <xm:f>1</xm:f>
              </x14:cfvo>
              <x14:cfIcon iconSet="3TrafficLights1" iconId="0"/>
              <x14:cfIcon iconSet="3Symbols" iconId="0"/>
              <x14:cfIcon iconSet="3Symbols" iconId="2"/>
            </x14:iconSet>
          </x14:cfRule>
          <xm:sqref>D4</xm:sqref>
        </x14:conditionalFormatting>
        <x14:conditionalFormatting xmlns:xm="http://schemas.microsoft.com/office/excel/2006/main">
          <x14:cfRule type="iconSet" priority="97" id="{9407D57A-4FCF-4141-AC02-C5028099ED84}">
            <x14:iconSet custom="1">
              <x14:cfvo type="percent">
                <xm:f>0</xm:f>
              </x14:cfvo>
              <x14:cfvo type="num">
                <xm:f>0</xm:f>
              </x14:cfvo>
              <x14:cfvo type="num">
                <xm:f>1</xm:f>
              </x14:cfvo>
              <x14:cfIcon iconSet="3TrafficLights1" iconId="0"/>
              <x14:cfIcon iconSet="3Symbols" iconId="0"/>
              <x14:cfIcon iconSet="3Symbols" iconId="2"/>
            </x14:iconSet>
          </x14:cfRule>
          <xm:sqref>D11</xm:sqref>
        </x14:conditionalFormatting>
        <x14:conditionalFormatting xmlns:xm="http://schemas.microsoft.com/office/excel/2006/main">
          <x14:cfRule type="iconSet" priority="93" id="{C2E5B755-B0B1-4C55-9080-6B702BC8D180}">
            <x14:iconSet custom="1">
              <x14:cfvo type="percent">
                <xm:f>0</xm:f>
              </x14:cfvo>
              <x14:cfvo type="num">
                <xm:f>0</xm:f>
              </x14:cfvo>
              <x14:cfvo type="num">
                <xm:f>1</xm:f>
              </x14:cfvo>
              <x14:cfIcon iconSet="3TrafficLights1" iconId="0"/>
              <x14:cfIcon iconSet="3Symbols" iconId="0"/>
              <x14:cfIcon iconSet="3Symbols" iconId="2"/>
            </x14:iconSet>
          </x14:cfRule>
          <xm:sqref>D19</xm:sqref>
        </x14:conditionalFormatting>
        <x14:conditionalFormatting xmlns:xm="http://schemas.microsoft.com/office/excel/2006/main">
          <x14:cfRule type="iconSet" priority="89" id="{4DCCD60E-B7C7-4B3D-9FEB-812089EBA1A2}">
            <x14:iconSet custom="1">
              <x14:cfvo type="percent">
                <xm:f>0</xm:f>
              </x14:cfvo>
              <x14:cfvo type="num">
                <xm:f>0</xm:f>
              </x14:cfvo>
              <x14:cfvo type="num">
                <xm:f>1</xm:f>
              </x14:cfvo>
              <x14:cfIcon iconSet="3TrafficLights1" iconId="0"/>
              <x14:cfIcon iconSet="3Symbols" iconId="0"/>
              <x14:cfIcon iconSet="3Symbols" iconId="2"/>
            </x14:iconSet>
          </x14:cfRule>
          <xm:sqref>I19</xm:sqref>
        </x14:conditionalFormatting>
        <x14:conditionalFormatting xmlns:xm="http://schemas.microsoft.com/office/excel/2006/main">
          <x14:cfRule type="iconSet" priority="85" id="{5292CC05-358C-487E-AD09-D66D3C83ACD6}">
            <x14:iconSet custom="1">
              <x14:cfvo type="percent">
                <xm:f>0</xm:f>
              </x14:cfvo>
              <x14:cfvo type="num">
                <xm:f>0</xm:f>
              </x14:cfvo>
              <x14:cfvo type="num">
                <xm:f>1</xm:f>
              </x14:cfvo>
              <x14:cfIcon iconSet="3TrafficLights1" iconId="0"/>
              <x14:cfIcon iconSet="3Symbols" iconId="0"/>
              <x14:cfIcon iconSet="3Symbols" iconId="2"/>
            </x14:iconSet>
          </x14:cfRule>
          <xm:sqref>I11</xm:sqref>
        </x14:conditionalFormatting>
        <x14:conditionalFormatting xmlns:xm="http://schemas.microsoft.com/office/excel/2006/main">
          <x14:cfRule type="iconSet" priority="81" id="{625EF772-1855-4469-8951-1FB714A2F74E}">
            <x14:iconSet custom="1">
              <x14:cfvo type="percent">
                <xm:f>0</xm:f>
              </x14:cfvo>
              <x14:cfvo type="num">
                <xm:f>0</xm:f>
              </x14:cfvo>
              <x14:cfvo type="num">
                <xm:f>1</xm:f>
              </x14:cfvo>
              <x14:cfIcon iconSet="3TrafficLights1" iconId="0"/>
              <x14:cfIcon iconSet="3Symbols" iconId="0"/>
              <x14:cfIcon iconSet="3Symbols" iconId="2"/>
            </x14:iconSet>
          </x14:cfRule>
          <xm:sqref>N11</xm:sqref>
        </x14:conditionalFormatting>
        <x14:conditionalFormatting xmlns:xm="http://schemas.microsoft.com/office/excel/2006/main">
          <x14:cfRule type="iconSet" priority="77" id="{79BF5F05-B496-4962-B828-597DC619E44B}">
            <x14:iconSet custom="1">
              <x14:cfvo type="percent">
                <xm:f>0</xm:f>
              </x14:cfvo>
              <x14:cfvo type="num">
                <xm:f>0</xm:f>
              </x14:cfvo>
              <x14:cfvo type="num">
                <xm:f>1</xm:f>
              </x14:cfvo>
              <x14:cfIcon iconSet="3TrafficLights1" iconId="0"/>
              <x14:cfIcon iconSet="3Symbols" iconId="0"/>
              <x14:cfIcon iconSet="3Symbols" iconId="2"/>
            </x14:iconSet>
          </x14:cfRule>
          <xm:sqref>N19</xm:sqref>
        </x14:conditionalFormatting>
        <x14:conditionalFormatting xmlns:xm="http://schemas.microsoft.com/office/excel/2006/main">
          <x14:cfRule type="iconSet" priority="73" id="{372F1A40-4189-4360-A3ED-3E37E441080F}">
            <x14:iconSet custom="1">
              <x14:cfvo type="percent">
                <xm:f>0</xm:f>
              </x14:cfvo>
              <x14:cfvo type="num">
                <xm:f>0</xm:f>
              </x14:cfvo>
              <x14:cfvo type="num">
                <xm:f>1</xm:f>
              </x14:cfvo>
              <x14:cfIcon iconSet="3TrafficLights1" iconId="0"/>
              <x14:cfIcon iconSet="3Symbols" iconId="0"/>
              <x14:cfIcon iconSet="3Symbols" iconId="2"/>
            </x14:iconSet>
          </x14:cfRule>
          <xm:sqref>S19</xm:sqref>
        </x14:conditionalFormatting>
        <x14:conditionalFormatting xmlns:xm="http://schemas.microsoft.com/office/excel/2006/main">
          <x14:cfRule type="iconSet" priority="69" id="{A0482A39-F201-4A5D-94F7-F959FBD7DF05}">
            <x14:iconSet custom="1">
              <x14:cfvo type="percent">
                <xm:f>0</xm:f>
              </x14:cfvo>
              <x14:cfvo type="num">
                <xm:f>0</xm:f>
              </x14:cfvo>
              <x14:cfvo type="num">
                <xm:f>1</xm:f>
              </x14:cfvo>
              <x14:cfIcon iconSet="3TrafficLights1" iconId="0"/>
              <x14:cfIcon iconSet="3Symbols" iconId="0"/>
              <x14:cfIcon iconSet="3Symbols" iconId="2"/>
            </x14:iconSet>
          </x14:cfRule>
          <xm:sqref>X19</xm:sqref>
        </x14:conditionalFormatting>
        <x14:conditionalFormatting xmlns:xm="http://schemas.microsoft.com/office/excel/2006/main">
          <x14:cfRule type="iconSet" priority="65" id="{9BD3987E-5A8B-4CED-9A0A-0CCF1F516BF3}">
            <x14:iconSet custom="1">
              <x14:cfvo type="percent">
                <xm:f>0</xm:f>
              </x14:cfvo>
              <x14:cfvo type="num">
                <xm:f>0</xm:f>
              </x14:cfvo>
              <x14:cfvo type="num">
                <xm:f>1</xm:f>
              </x14:cfvo>
              <x14:cfIcon iconSet="3TrafficLights1" iconId="0"/>
              <x14:cfIcon iconSet="3Symbols" iconId="0"/>
              <x14:cfIcon iconSet="3Symbols" iconId="2"/>
            </x14:iconSet>
          </x14:cfRule>
          <xm:sqref>AC19</xm:sqref>
        </x14:conditionalFormatting>
        <x14:conditionalFormatting xmlns:xm="http://schemas.microsoft.com/office/excel/2006/main">
          <x14:cfRule type="iconSet" priority="61" id="{006FBD7E-52E9-4375-93D1-F5D650B9D9B6}">
            <x14:iconSet custom="1">
              <x14:cfvo type="percent">
                <xm:f>0</xm:f>
              </x14:cfvo>
              <x14:cfvo type="num">
                <xm:f>0</xm:f>
              </x14:cfvo>
              <x14:cfvo type="num">
                <xm:f>1</xm:f>
              </x14:cfvo>
              <x14:cfIcon iconSet="3TrafficLights1" iconId="0"/>
              <x14:cfIcon iconSet="3Symbols" iconId="0"/>
              <x14:cfIcon iconSet="3Symbols" iconId="2"/>
            </x14:iconSet>
          </x14:cfRule>
          <xm:sqref>AH19</xm:sqref>
        </x14:conditionalFormatting>
        <x14:conditionalFormatting xmlns:xm="http://schemas.microsoft.com/office/excel/2006/main">
          <x14:cfRule type="iconSet" priority="57" id="{9570D461-6179-4008-864C-CFEC3ABF22B7}">
            <x14:iconSet custom="1">
              <x14:cfvo type="percent">
                <xm:f>0</xm:f>
              </x14:cfvo>
              <x14:cfvo type="num">
                <xm:f>0</xm:f>
              </x14:cfvo>
              <x14:cfvo type="num">
                <xm:f>1</xm:f>
              </x14:cfvo>
              <x14:cfIcon iconSet="3TrafficLights1" iconId="0"/>
              <x14:cfIcon iconSet="3Symbols" iconId="0"/>
              <x14:cfIcon iconSet="3Symbols" iconId="2"/>
            </x14:iconSet>
          </x14:cfRule>
          <xm:sqref>AM19</xm:sqref>
        </x14:conditionalFormatting>
        <x14:conditionalFormatting xmlns:xm="http://schemas.microsoft.com/office/excel/2006/main">
          <x14:cfRule type="iconSet" priority="53" id="{C85CC093-FFFE-4305-AA6B-E487DA4C691D}">
            <x14:iconSet custom="1">
              <x14:cfvo type="percent">
                <xm:f>0</xm:f>
              </x14:cfvo>
              <x14:cfvo type="num">
                <xm:f>0</xm:f>
              </x14:cfvo>
              <x14:cfvo type="num">
                <xm:f>1</xm:f>
              </x14:cfvo>
              <x14:cfIcon iconSet="3TrafficLights1" iconId="0"/>
              <x14:cfIcon iconSet="3Symbols" iconId="0"/>
              <x14:cfIcon iconSet="3Symbols" iconId="2"/>
            </x14:iconSet>
          </x14:cfRule>
          <xm:sqref>AH11</xm:sqref>
        </x14:conditionalFormatting>
        <x14:conditionalFormatting xmlns:xm="http://schemas.microsoft.com/office/excel/2006/main">
          <x14:cfRule type="iconSet" priority="49" id="{1D2AE8B2-C036-43AD-B85D-4428BA317F3B}">
            <x14:iconSet custom="1">
              <x14:cfvo type="percent">
                <xm:f>0</xm:f>
              </x14:cfvo>
              <x14:cfvo type="num">
                <xm:f>0</xm:f>
              </x14:cfvo>
              <x14:cfvo type="num">
                <xm:f>1</xm:f>
              </x14:cfvo>
              <x14:cfIcon iconSet="3TrafficLights1" iconId="0"/>
              <x14:cfIcon iconSet="3Symbols" iconId="0"/>
              <x14:cfIcon iconSet="3Symbols" iconId="2"/>
            </x14:iconSet>
          </x14:cfRule>
          <xm:sqref>AM11</xm:sqref>
        </x14:conditionalFormatting>
        <x14:conditionalFormatting xmlns:xm="http://schemas.microsoft.com/office/excel/2006/main">
          <x14:cfRule type="iconSet" priority="45" id="{8B6879C3-AB4A-49E2-9CBB-3DB971FF7410}">
            <x14:iconSet custom="1">
              <x14:cfvo type="percent">
                <xm:f>0</xm:f>
              </x14:cfvo>
              <x14:cfvo type="num">
                <xm:f>0</xm:f>
              </x14:cfvo>
              <x14:cfvo type="num">
                <xm:f>1</xm:f>
              </x14:cfvo>
              <x14:cfIcon iconSet="3TrafficLights1" iconId="0"/>
              <x14:cfIcon iconSet="3Symbols" iconId="0"/>
              <x14:cfIcon iconSet="3Symbols" iconId="2"/>
            </x14:iconSet>
          </x14:cfRule>
          <xm:sqref>X11</xm:sqref>
        </x14:conditionalFormatting>
        <x14:conditionalFormatting xmlns:xm="http://schemas.microsoft.com/office/excel/2006/main">
          <x14:cfRule type="iconSet" priority="41" id="{BF26C67D-FE39-457A-AAA5-5C75D39A540C}">
            <x14:iconSet custom="1">
              <x14:cfvo type="percent">
                <xm:f>0</xm:f>
              </x14:cfvo>
              <x14:cfvo type="num">
                <xm:f>0</xm:f>
              </x14:cfvo>
              <x14:cfvo type="num">
                <xm:f>1</xm:f>
              </x14:cfvo>
              <x14:cfIcon iconSet="3TrafficLights1" iconId="0"/>
              <x14:cfIcon iconSet="3Symbols" iconId="0"/>
              <x14:cfIcon iconSet="3Symbols" iconId="2"/>
            </x14:iconSet>
          </x14:cfRule>
          <xm:sqref>AC11</xm:sqref>
        </x14:conditionalFormatting>
        <x14:conditionalFormatting xmlns:xm="http://schemas.microsoft.com/office/excel/2006/main">
          <x14:cfRule type="iconSet" priority="37" id="{AFEA1EB7-DCC1-4A4F-982A-6DEFE32F2AFC}">
            <x14:iconSet custom="1">
              <x14:cfvo type="percent">
                <xm:f>0</xm:f>
              </x14:cfvo>
              <x14:cfvo type="num">
                <xm:f>0</xm:f>
              </x14:cfvo>
              <x14:cfvo type="num">
                <xm:f>1</xm:f>
              </x14:cfvo>
              <x14:cfIcon iconSet="3TrafficLights1" iconId="0"/>
              <x14:cfIcon iconSet="3Symbols" iconId="0"/>
              <x14:cfIcon iconSet="3Symbols" iconId="2"/>
            </x14:iconSet>
          </x14:cfRule>
          <xm:sqref>S11</xm:sqref>
        </x14:conditionalFormatting>
        <x14:conditionalFormatting xmlns:xm="http://schemas.microsoft.com/office/excel/2006/main">
          <x14:cfRule type="iconSet" priority="33" id="{4DCA89CD-BD9C-4ECB-9F01-CC03F240EC8E}">
            <x14:iconSet custom="1">
              <x14:cfvo type="percent">
                <xm:f>0</xm:f>
              </x14:cfvo>
              <x14:cfvo type="num">
                <xm:f>0</xm:f>
              </x14:cfvo>
              <x14:cfvo type="num">
                <xm:f>1</xm:f>
              </x14:cfvo>
              <x14:cfIcon iconSet="3TrafficLights1" iconId="0"/>
              <x14:cfIcon iconSet="3Symbols" iconId="0"/>
              <x14:cfIcon iconSet="3Symbols" iconId="2"/>
            </x14:iconSet>
          </x14:cfRule>
          <xm:sqref>X28</xm:sqref>
        </x14:conditionalFormatting>
        <x14:conditionalFormatting xmlns:xm="http://schemas.microsoft.com/office/excel/2006/main">
          <x14:cfRule type="iconSet" priority="29" id="{A1FCA035-FDAC-45DA-9088-24F93CB7FB92}">
            <x14:iconSet custom="1">
              <x14:cfvo type="percent">
                <xm:f>0</xm:f>
              </x14:cfvo>
              <x14:cfvo type="num">
                <xm:f>0</xm:f>
              </x14:cfvo>
              <x14:cfvo type="num">
                <xm:f>1</xm:f>
              </x14:cfvo>
              <x14:cfIcon iconSet="3TrafficLights1" iconId="0"/>
              <x14:cfIcon iconSet="3Symbols" iconId="0"/>
              <x14:cfIcon iconSet="3Symbols" iconId="2"/>
            </x14:iconSet>
          </x14:cfRule>
          <xm:sqref>AC28</xm:sqref>
        </x14:conditionalFormatting>
        <x14:conditionalFormatting xmlns:xm="http://schemas.microsoft.com/office/excel/2006/main">
          <x14:cfRule type="iconSet" priority="25" id="{C1346A36-697B-46C7-A5FF-52D619C8F0C5}">
            <x14:iconSet custom="1">
              <x14:cfvo type="percent">
                <xm:f>0</xm:f>
              </x14:cfvo>
              <x14:cfvo type="num">
                <xm:f>0</xm:f>
              </x14:cfvo>
              <x14:cfvo type="num">
                <xm:f>1</xm:f>
              </x14:cfvo>
              <x14:cfIcon iconSet="3TrafficLights1" iconId="0"/>
              <x14:cfIcon iconSet="3Symbols" iconId="0"/>
              <x14:cfIcon iconSet="3Symbols" iconId="2"/>
            </x14:iconSet>
          </x14:cfRule>
          <xm:sqref>X4</xm:sqref>
        </x14:conditionalFormatting>
        <x14:conditionalFormatting xmlns:xm="http://schemas.microsoft.com/office/excel/2006/main">
          <x14:cfRule type="iconSet" priority="21" id="{7FEFC4F3-B8FB-4133-9E34-1BDA3A16752B}">
            <x14:iconSet custom="1">
              <x14:cfvo type="percent">
                <xm:f>0</xm:f>
              </x14:cfvo>
              <x14:cfvo type="num">
                <xm:f>0</xm:f>
              </x14:cfvo>
              <x14:cfvo type="num">
                <xm:f>1</xm:f>
              </x14:cfvo>
              <x14:cfIcon iconSet="3TrafficLights1" iconId="0"/>
              <x14:cfIcon iconSet="3Symbols" iconId="0"/>
              <x14:cfIcon iconSet="3Symbols" iconId="2"/>
            </x14:iconSet>
          </x14:cfRule>
          <xm:sqref>AC4</xm:sqref>
        </x14:conditionalFormatting>
        <x14:conditionalFormatting xmlns:xm="http://schemas.microsoft.com/office/excel/2006/main">
          <x14:cfRule type="iconSet" priority="17" id="{AA711AEF-CA57-4E83-91E4-92111604DEBD}">
            <x14:iconSet custom="1">
              <x14:cfvo type="percent">
                <xm:f>0</xm:f>
              </x14:cfvo>
              <x14:cfvo type="num">
                <xm:f>0</xm:f>
              </x14:cfvo>
              <x14:cfvo type="num">
                <xm:f>1</xm:f>
              </x14:cfvo>
              <x14:cfIcon iconSet="3TrafficLights1" iconId="0"/>
              <x14:cfIcon iconSet="3Symbols" iconId="0"/>
              <x14:cfIcon iconSet="3Symbols" iconId="2"/>
            </x14:iconSet>
          </x14:cfRule>
          <xm:sqref>AH4</xm:sqref>
        </x14:conditionalFormatting>
        <x14:conditionalFormatting xmlns:xm="http://schemas.microsoft.com/office/excel/2006/main">
          <x14:cfRule type="iconSet" priority="13" id="{B46935A0-EE85-49EA-8709-0FA2E0698C7C}">
            <x14:iconSet custom="1">
              <x14:cfvo type="percent">
                <xm:f>0</xm:f>
              </x14:cfvo>
              <x14:cfvo type="num">
                <xm:f>0</xm:f>
              </x14:cfvo>
              <x14:cfvo type="num">
                <xm:f>1</xm:f>
              </x14:cfvo>
              <x14:cfIcon iconSet="3TrafficLights1" iconId="0"/>
              <x14:cfIcon iconSet="3Symbols" iconId="0"/>
              <x14:cfIcon iconSet="3Symbols" iconId="2"/>
            </x14:iconSet>
          </x14:cfRule>
          <xm:sqref>AM4</xm:sqref>
        </x14:conditionalFormatting>
        <x14:conditionalFormatting xmlns:xm="http://schemas.microsoft.com/office/excel/2006/main">
          <x14:cfRule type="iconSet" priority="9" id="{4AC8DA9E-64C6-4A76-8892-E12BDF900ECC}">
            <x14:iconSet custom="1">
              <x14:cfvo type="percent">
                <xm:f>0</xm:f>
              </x14:cfvo>
              <x14:cfvo type="num">
                <xm:f>0</xm:f>
              </x14:cfvo>
              <x14:cfvo type="num">
                <xm:f>1</xm:f>
              </x14:cfvo>
              <x14:cfIcon iconSet="3TrafficLights1" iconId="0"/>
              <x14:cfIcon iconSet="3Symbols" iconId="0"/>
              <x14:cfIcon iconSet="3Symbols" iconId="2"/>
            </x14:iconSet>
          </x14:cfRule>
          <xm:sqref>S4</xm:sqref>
        </x14:conditionalFormatting>
        <x14:conditionalFormatting xmlns:xm="http://schemas.microsoft.com/office/excel/2006/main">
          <x14:cfRule type="iconSet" priority="5" id="{4CABE354-C2B6-4935-9205-B6AF584DA7D3}">
            <x14:iconSet custom="1">
              <x14:cfvo type="percent">
                <xm:f>0</xm:f>
              </x14:cfvo>
              <x14:cfvo type="num">
                <xm:f>0</xm:f>
              </x14:cfvo>
              <x14:cfvo type="num">
                <xm:f>1</xm:f>
              </x14:cfvo>
              <x14:cfIcon iconSet="3TrafficLights1" iconId="0"/>
              <x14:cfIcon iconSet="3Symbols" iconId="0"/>
              <x14:cfIcon iconSet="3Symbols" iconId="2"/>
            </x14:iconSet>
          </x14:cfRule>
          <xm:sqref>N4</xm:sqref>
        </x14:conditionalFormatting>
        <x14:conditionalFormatting xmlns:xm="http://schemas.microsoft.com/office/excel/2006/main">
          <x14:cfRule type="iconSet" priority="1" id="{F94BDD9A-413A-456B-A409-9DCF4CEECDB3}">
            <x14:iconSet custom="1">
              <x14:cfvo type="percent">
                <xm:f>0</xm:f>
              </x14:cfvo>
              <x14:cfvo type="num">
                <xm:f>0</xm:f>
              </x14:cfvo>
              <x14:cfvo type="num">
                <xm:f>1</xm:f>
              </x14:cfvo>
              <x14:cfIcon iconSet="3TrafficLights1" iconId="0"/>
              <x14:cfIcon iconSet="3Symbols" iconId="0"/>
              <x14:cfIcon iconSet="3Symbols" iconId="2"/>
            </x14:iconSet>
          </x14:cfRule>
          <xm:sqref>I4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10"/>
  <sheetViews>
    <sheetView workbookViewId="0">
      <selection activeCell="K3" sqref="K3"/>
    </sheetView>
  </sheetViews>
  <sheetFormatPr baseColWidth="10" defaultColWidth="11.44140625" defaultRowHeight="13.2" x14ac:dyDescent="0.25"/>
  <cols>
    <col min="1" max="1" width="11.44140625" style="27"/>
    <col min="2" max="9" width="8.88671875" style="27" customWidth="1"/>
    <col min="10" max="16384" width="11.44140625" style="27"/>
  </cols>
  <sheetData>
    <row r="1" spans="1:14" ht="13.8" thickBot="1" x14ac:dyDescent="0.3"/>
    <row r="2" spans="1:14" ht="13.8" thickBot="1" x14ac:dyDescent="0.3">
      <c r="A2" s="29"/>
      <c r="B2" s="30">
        <v>7</v>
      </c>
      <c r="C2" s="30">
        <v>6</v>
      </c>
      <c r="D2" s="30">
        <v>5</v>
      </c>
      <c r="E2" s="30">
        <v>4</v>
      </c>
      <c r="F2" s="30">
        <v>3</v>
      </c>
      <c r="G2" s="30">
        <v>2</v>
      </c>
      <c r="H2" s="30">
        <v>1</v>
      </c>
      <c r="I2" s="30">
        <v>0</v>
      </c>
      <c r="J2" s="31"/>
      <c r="K2" s="31"/>
      <c r="L2" s="31"/>
      <c r="M2" s="31"/>
      <c r="N2" s="32"/>
    </row>
    <row r="3" spans="1:14" ht="18" thickBot="1" x14ac:dyDescent="0.35">
      <c r="A3" s="33" t="s">
        <v>5</v>
      </c>
      <c r="B3" s="22">
        <v>1</v>
      </c>
      <c r="C3" s="23">
        <v>0</v>
      </c>
      <c r="D3" s="23">
        <v>0</v>
      </c>
      <c r="E3" s="24">
        <v>1</v>
      </c>
      <c r="F3" s="22">
        <v>0</v>
      </c>
      <c r="G3" s="23">
        <v>1</v>
      </c>
      <c r="H3" s="23">
        <v>1</v>
      </c>
      <c r="I3" s="24">
        <v>0</v>
      </c>
      <c r="J3" s="26"/>
      <c r="K3" s="21">
        <f>SUM(B4:I4)</f>
        <v>150</v>
      </c>
      <c r="L3" s="25"/>
      <c r="M3" s="21">
        <f>-B4+SUM( C4:I4)</f>
        <v>-106</v>
      </c>
      <c r="N3" s="34"/>
    </row>
    <row r="4" spans="1:14" ht="13.8" thickBot="1" x14ac:dyDescent="0.3">
      <c r="A4" s="35"/>
      <c r="B4" s="36">
        <f t="shared" ref="B4:I4" si="0">B3*2^B2</f>
        <v>128</v>
      </c>
      <c r="C4" s="36">
        <f t="shared" si="0"/>
        <v>0</v>
      </c>
      <c r="D4" s="36">
        <f t="shared" si="0"/>
        <v>0</v>
      </c>
      <c r="E4" s="36">
        <f t="shared" si="0"/>
        <v>16</v>
      </c>
      <c r="F4" s="36">
        <f t="shared" si="0"/>
        <v>0</v>
      </c>
      <c r="G4" s="36">
        <f t="shared" si="0"/>
        <v>4</v>
      </c>
      <c r="H4" s="36">
        <f t="shared" si="0"/>
        <v>2</v>
      </c>
      <c r="I4" s="36">
        <f t="shared" si="0"/>
        <v>0</v>
      </c>
      <c r="J4" s="37"/>
      <c r="K4" s="37"/>
      <c r="L4" s="37"/>
      <c r="M4" s="37"/>
      <c r="N4" s="38"/>
    </row>
    <row r="9" spans="1:14" x14ac:dyDescent="0.25">
      <c r="B9" s="28">
        <v>0</v>
      </c>
    </row>
    <row r="10" spans="1:14" x14ac:dyDescent="0.25">
      <c r="B10" s="28">
        <v>1</v>
      </c>
    </row>
  </sheetData>
  <phoneticPr fontId="1" type="noConversion"/>
  <dataValidations count="1">
    <dataValidation type="list" allowBlank="1" showInputMessage="1" showErrorMessage="1" sqref="B3:I3" xr:uid="{00000000-0002-0000-0400-000000000000}">
      <formula1>$B$9:$B$10</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O58"/>
  <sheetViews>
    <sheetView showGridLines="0" zoomScale="85" zoomScaleNormal="85" workbookViewId="0">
      <selection activeCell="O36" sqref="O36:O38"/>
    </sheetView>
  </sheetViews>
  <sheetFormatPr baseColWidth="10" defaultRowHeight="13.2" x14ac:dyDescent="0.25"/>
  <cols>
    <col min="3" max="3" width="6.33203125" customWidth="1"/>
    <col min="4" max="4" width="4.88671875" customWidth="1"/>
    <col min="5" max="5" width="5.5546875" style="1" customWidth="1"/>
    <col min="7" max="7" width="5.33203125" customWidth="1"/>
    <col min="9" max="9" width="5" customWidth="1"/>
    <col min="11" max="11" width="5.5546875" customWidth="1"/>
    <col min="13" max="13" width="5" customWidth="1"/>
  </cols>
  <sheetData>
    <row r="1" spans="1:15" x14ac:dyDescent="0.25">
      <c r="A1" s="15">
        <v>0</v>
      </c>
      <c r="E1" s="12"/>
    </row>
    <row r="2" spans="1:15" x14ac:dyDescent="0.25">
      <c r="A2" s="15">
        <v>1</v>
      </c>
      <c r="E2" s="12"/>
      <c r="J2" s="2">
        <v>0</v>
      </c>
    </row>
    <row r="3" spans="1:15" x14ac:dyDescent="0.25">
      <c r="A3" s="15">
        <v>2</v>
      </c>
      <c r="B3" s="118">
        <v>5</v>
      </c>
      <c r="F3" s="39"/>
      <c r="G3" s="40"/>
      <c r="H3" s="41"/>
      <c r="I3" s="41"/>
      <c r="J3" s="41"/>
      <c r="K3" s="40"/>
      <c r="L3" s="41"/>
      <c r="M3" s="42"/>
    </row>
    <row r="4" spans="1:15" x14ac:dyDescent="0.25">
      <c r="A4" s="15">
        <v>3</v>
      </c>
      <c r="B4" s="119"/>
      <c r="E4" s="13">
        <f>_xlfn.BITAND(B3,1)</f>
        <v>1</v>
      </c>
      <c r="F4" s="43"/>
      <c r="G4" s="44">
        <f>E4</f>
        <v>1</v>
      </c>
      <c r="H4" s="45"/>
      <c r="I4" s="46"/>
      <c r="J4" s="47"/>
      <c r="K4" s="44">
        <f>J2</f>
        <v>0</v>
      </c>
      <c r="L4" s="45"/>
      <c r="M4" s="48"/>
    </row>
    <row r="5" spans="1:15" x14ac:dyDescent="0.25">
      <c r="A5" s="15">
        <v>4</v>
      </c>
      <c r="B5" s="120"/>
      <c r="F5" s="43"/>
      <c r="G5" s="44"/>
      <c r="H5" s="45"/>
      <c r="I5" s="44">
        <f>IF((G4=G6),0,1)</f>
        <v>1</v>
      </c>
      <c r="J5" s="47"/>
      <c r="K5" s="44"/>
      <c r="L5" s="45"/>
      <c r="M5" s="49">
        <f>IF((K4=K6),0,1)</f>
        <v>1</v>
      </c>
      <c r="O5" s="1"/>
    </row>
    <row r="6" spans="1:15" x14ac:dyDescent="0.25">
      <c r="A6" s="15">
        <v>5</v>
      </c>
      <c r="B6" s="124" t="s">
        <v>12</v>
      </c>
      <c r="E6" s="14">
        <f>_xlfn.BITAND(B9,1)</f>
        <v>0</v>
      </c>
      <c r="F6" s="43"/>
      <c r="G6" s="44">
        <f>E6</f>
        <v>0</v>
      </c>
      <c r="H6" s="45"/>
      <c r="I6" s="46"/>
      <c r="J6" s="47"/>
      <c r="K6" s="44">
        <f>I5</f>
        <v>1</v>
      </c>
      <c r="L6" s="45"/>
      <c r="M6" s="48"/>
      <c r="O6" s="1"/>
    </row>
    <row r="7" spans="1:15" x14ac:dyDescent="0.25">
      <c r="A7" s="15">
        <v>6</v>
      </c>
      <c r="B7" s="124"/>
      <c r="F7" s="43"/>
      <c r="G7" s="50"/>
      <c r="H7" s="47"/>
      <c r="I7" s="47"/>
      <c r="J7" s="47"/>
      <c r="K7" s="50"/>
      <c r="L7" s="47"/>
      <c r="M7" s="51"/>
      <c r="O7" s="1"/>
    </row>
    <row r="8" spans="1:15" x14ac:dyDescent="0.25">
      <c r="A8" s="15">
        <v>7</v>
      </c>
      <c r="B8" s="124"/>
      <c r="F8" s="43"/>
      <c r="G8" s="52">
        <f>E4</f>
        <v>1</v>
      </c>
      <c r="H8" s="47"/>
      <c r="I8" s="53"/>
      <c r="J8" s="47"/>
      <c r="K8" s="52">
        <f>J2</f>
        <v>0</v>
      </c>
      <c r="L8" s="47"/>
      <c r="M8" s="54"/>
    </row>
    <row r="9" spans="1:15" x14ac:dyDescent="0.25">
      <c r="B9" s="121">
        <v>4</v>
      </c>
      <c r="F9" s="43"/>
      <c r="G9" s="52"/>
      <c r="H9" s="47"/>
      <c r="I9" s="52">
        <f>IF(AND(G8,G10),1,0)</f>
        <v>0</v>
      </c>
      <c r="J9" s="47"/>
      <c r="K9" s="52"/>
      <c r="L9" s="47"/>
      <c r="M9" s="55">
        <f>IF(AND(K8,K10),1,0)</f>
        <v>0</v>
      </c>
    </row>
    <row r="10" spans="1:15" x14ac:dyDescent="0.25">
      <c r="B10" s="122"/>
      <c r="F10" s="43"/>
      <c r="G10" s="52">
        <f>E6</f>
        <v>0</v>
      </c>
      <c r="H10" s="47"/>
      <c r="I10" s="53"/>
      <c r="J10" s="47"/>
      <c r="K10" s="52">
        <f>I5</f>
        <v>1</v>
      </c>
      <c r="L10" s="47"/>
      <c r="M10" s="54"/>
    </row>
    <row r="11" spans="1:15" x14ac:dyDescent="0.25">
      <c r="B11" s="123"/>
      <c r="F11" s="43"/>
      <c r="G11" s="50"/>
      <c r="H11" s="47"/>
      <c r="I11" s="47"/>
      <c r="J11" s="47"/>
      <c r="K11" s="50"/>
      <c r="L11" s="47"/>
      <c r="M11" s="51"/>
    </row>
    <row r="12" spans="1:15" x14ac:dyDescent="0.25">
      <c r="F12" s="43"/>
      <c r="G12" s="47"/>
      <c r="H12" s="47"/>
      <c r="I12" s="52">
        <f>M9</f>
        <v>0</v>
      </c>
      <c r="J12" s="47"/>
      <c r="K12" s="53"/>
      <c r="L12" s="47"/>
      <c r="M12" s="51"/>
    </row>
    <row r="13" spans="1:15" x14ac:dyDescent="0.25">
      <c r="F13" s="43"/>
      <c r="G13" s="47"/>
      <c r="H13" s="47"/>
      <c r="I13" s="53"/>
      <c r="J13" s="47"/>
      <c r="K13" s="52">
        <f>IF(OR(I12,I14),1,0)</f>
        <v>0</v>
      </c>
      <c r="L13" s="47"/>
      <c r="M13" s="51"/>
    </row>
    <row r="14" spans="1:15" x14ac:dyDescent="0.25">
      <c r="F14" s="43"/>
      <c r="G14" s="47"/>
      <c r="H14" s="47"/>
      <c r="I14" s="52">
        <f>I9</f>
        <v>0</v>
      </c>
      <c r="J14" s="47"/>
      <c r="K14" s="53"/>
      <c r="L14" s="47"/>
      <c r="M14" s="51"/>
    </row>
    <row r="15" spans="1:15" x14ac:dyDescent="0.25">
      <c r="F15" s="43"/>
      <c r="G15" s="47"/>
      <c r="H15" s="47"/>
      <c r="I15" s="47"/>
      <c r="J15" s="47"/>
      <c r="K15" s="47"/>
      <c r="L15" s="47"/>
      <c r="M15" s="51"/>
    </row>
    <row r="16" spans="1:15" x14ac:dyDescent="0.25">
      <c r="F16" s="56"/>
      <c r="G16" s="57"/>
      <c r="H16" s="57"/>
      <c r="I16" s="57"/>
      <c r="J16" s="58">
        <f>K13</f>
        <v>0</v>
      </c>
      <c r="K16" s="57"/>
      <c r="L16" s="57"/>
      <c r="M16" s="59"/>
    </row>
    <row r="17" spans="5:13" x14ac:dyDescent="0.25">
      <c r="F17" s="39"/>
      <c r="G17" s="40"/>
      <c r="H17" s="41"/>
      <c r="I17" s="41"/>
      <c r="J17" s="41"/>
      <c r="K17" s="40"/>
      <c r="L17" s="41"/>
      <c r="M17" s="42"/>
    </row>
    <row r="18" spans="5:13" x14ac:dyDescent="0.25">
      <c r="E18" s="13">
        <f>_xlfn.BITAND(B3,2)/2</f>
        <v>0</v>
      </c>
      <c r="F18" s="43"/>
      <c r="G18" s="44">
        <f>E18</f>
        <v>0</v>
      </c>
      <c r="H18" s="45"/>
      <c r="I18" s="46"/>
      <c r="J18" s="47"/>
      <c r="K18" s="44">
        <f>J16</f>
        <v>0</v>
      </c>
      <c r="L18" s="45"/>
      <c r="M18" s="48"/>
    </row>
    <row r="19" spans="5:13" x14ac:dyDescent="0.25">
      <c r="F19" s="43"/>
      <c r="G19" s="44"/>
      <c r="H19" s="45"/>
      <c r="I19" s="44">
        <f>IF((G18=G20),0,1)</f>
        <v>0</v>
      </c>
      <c r="J19" s="47"/>
      <c r="K19" s="44"/>
      <c r="L19" s="45"/>
      <c r="M19" s="49">
        <f>IF((K18=K20),0,1)</f>
        <v>0</v>
      </c>
    </row>
    <row r="20" spans="5:13" x14ac:dyDescent="0.25">
      <c r="E20" s="14">
        <f>_xlfn.BITAND(B9,2)/2</f>
        <v>0</v>
      </c>
      <c r="F20" s="43"/>
      <c r="G20" s="44">
        <f>E20</f>
        <v>0</v>
      </c>
      <c r="H20" s="45"/>
      <c r="I20" s="46"/>
      <c r="J20" s="47"/>
      <c r="K20" s="44">
        <f>I19</f>
        <v>0</v>
      </c>
      <c r="L20" s="45"/>
      <c r="M20" s="48"/>
    </row>
    <row r="21" spans="5:13" x14ac:dyDescent="0.25">
      <c r="F21" s="43"/>
      <c r="G21" s="50"/>
      <c r="H21" s="47"/>
      <c r="I21" s="47"/>
      <c r="J21" s="47"/>
      <c r="K21" s="50"/>
      <c r="L21" s="47"/>
      <c r="M21" s="51"/>
    </row>
    <row r="22" spans="5:13" x14ac:dyDescent="0.25">
      <c r="F22" s="43"/>
      <c r="G22" s="52">
        <f>E18</f>
        <v>0</v>
      </c>
      <c r="H22" s="47"/>
      <c r="I22" s="53"/>
      <c r="J22" s="47"/>
      <c r="K22" s="52">
        <f>J16</f>
        <v>0</v>
      </c>
      <c r="L22" s="47"/>
      <c r="M22" s="54"/>
    </row>
    <row r="23" spans="5:13" x14ac:dyDescent="0.25">
      <c r="F23" s="43"/>
      <c r="G23" s="52"/>
      <c r="H23" s="47"/>
      <c r="I23" s="52">
        <f>IF(AND(G22,G24),1,0)</f>
        <v>0</v>
      </c>
      <c r="J23" s="47"/>
      <c r="K23" s="52"/>
      <c r="L23" s="47"/>
      <c r="M23" s="55">
        <f>IF(AND(K22,K24),1,0)</f>
        <v>0</v>
      </c>
    </row>
    <row r="24" spans="5:13" x14ac:dyDescent="0.25">
      <c r="F24" s="43"/>
      <c r="G24" s="52">
        <f>E20</f>
        <v>0</v>
      </c>
      <c r="H24" s="47"/>
      <c r="I24" s="53"/>
      <c r="J24" s="47"/>
      <c r="K24" s="52">
        <f>I19</f>
        <v>0</v>
      </c>
      <c r="L24" s="47"/>
      <c r="M24" s="54"/>
    </row>
    <row r="25" spans="5:13" x14ac:dyDescent="0.25">
      <c r="F25" s="43"/>
      <c r="G25" s="50"/>
      <c r="H25" s="47"/>
      <c r="I25" s="47"/>
      <c r="J25" s="47"/>
      <c r="K25" s="50"/>
      <c r="L25" s="47"/>
      <c r="M25" s="51"/>
    </row>
    <row r="26" spans="5:13" x14ac:dyDescent="0.25">
      <c r="F26" s="43"/>
      <c r="G26" s="47"/>
      <c r="H26" s="47"/>
      <c r="I26" s="52">
        <f>M23</f>
        <v>0</v>
      </c>
      <c r="J26" s="47"/>
      <c r="K26" s="53"/>
      <c r="L26" s="47"/>
      <c r="M26" s="51"/>
    </row>
    <row r="27" spans="5:13" x14ac:dyDescent="0.25">
      <c r="F27" s="43"/>
      <c r="G27" s="47"/>
      <c r="H27" s="47"/>
      <c r="I27" s="53"/>
      <c r="J27" s="47"/>
      <c r="K27" s="52">
        <f>IF(OR(I26,I28),1,0)</f>
        <v>0</v>
      </c>
      <c r="L27" s="47"/>
      <c r="M27" s="51"/>
    </row>
    <row r="28" spans="5:13" x14ac:dyDescent="0.25">
      <c r="F28" s="43"/>
      <c r="G28" s="47"/>
      <c r="H28" s="47"/>
      <c r="I28" s="52">
        <f>I23</f>
        <v>0</v>
      </c>
      <c r="J28" s="47"/>
      <c r="K28" s="53"/>
      <c r="L28" s="47"/>
      <c r="M28" s="51"/>
    </row>
    <row r="29" spans="5:13" x14ac:dyDescent="0.25">
      <c r="F29" s="43"/>
      <c r="G29" s="47"/>
      <c r="H29" s="47"/>
      <c r="I29" s="47"/>
      <c r="J29" s="47"/>
      <c r="K29" s="47"/>
      <c r="L29" s="47"/>
      <c r="M29" s="51"/>
    </row>
    <row r="30" spans="5:13" x14ac:dyDescent="0.25">
      <c r="F30" s="56"/>
      <c r="G30" s="57"/>
      <c r="H30" s="57"/>
      <c r="I30" s="57"/>
      <c r="J30" s="58">
        <f>K27</f>
        <v>0</v>
      </c>
      <c r="K30" s="57"/>
      <c r="L30" s="57"/>
      <c r="M30" s="59"/>
    </row>
    <row r="31" spans="5:13" x14ac:dyDescent="0.25">
      <c r="F31" s="39"/>
      <c r="G31" s="40"/>
      <c r="H31" s="41"/>
      <c r="I31" s="41"/>
      <c r="J31" s="41"/>
      <c r="K31" s="40"/>
      <c r="L31" s="41"/>
      <c r="M31" s="42"/>
    </row>
    <row r="32" spans="5:13" x14ac:dyDescent="0.25">
      <c r="E32" s="13">
        <f>_xlfn.BITAND(B3,4)/4</f>
        <v>1</v>
      </c>
      <c r="F32" s="43"/>
      <c r="G32" s="44">
        <f>E32</f>
        <v>1</v>
      </c>
      <c r="H32" s="45"/>
      <c r="I32" s="46"/>
      <c r="J32" s="47"/>
      <c r="K32" s="44">
        <f>J30</f>
        <v>0</v>
      </c>
      <c r="L32" s="45"/>
      <c r="M32" s="48"/>
    </row>
    <row r="33" spans="5:15" x14ac:dyDescent="0.25">
      <c r="F33" s="43"/>
      <c r="G33" s="44"/>
      <c r="H33" s="45"/>
      <c r="I33" s="44">
        <f>IF((G32=G34),0,1)</f>
        <v>0</v>
      </c>
      <c r="J33" s="47"/>
      <c r="K33" s="44"/>
      <c r="L33" s="45"/>
      <c r="M33" s="49">
        <f>IF((K32=K34),0,1)</f>
        <v>0</v>
      </c>
    </row>
    <row r="34" spans="5:15" x14ac:dyDescent="0.25">
      <c r="E34" s="14">
        <f>_xlfn.BITAND(B9,4)/4</f>
        <v>1</v>
      </c>
      <c r="F34" s="43"/>
      <c r="G34" s="44">
        <f>E34</f>
        <v>1</v>
      </c>
      <c r="H34" s="45"/>
      <c r="I34" s="46"/>
      <c r="J34" s="47"/>
      <c r="K34" s="44">
        <f>I33</f>
        <v>0</v>
      </c>
      <c r="L34" s="45"/>
      <c r="M34" s="48"/>
    </row>
    <row r="35" spans="5:15" x14ac:dyDescent="0.25">
      <c r="F35" s="43"/>
      <c r="G35" s="50"/>
      <c r="H35" s="47"/>
      <c r="I35" s="47"/>
      <c r="J35" s="47"/>
      <c r="K35" s="50"/>
      <c r="L35" s="47"/>
      <c r="M35" s="51"/>
    </row>
    <row r="36" spans="5:15" x14ac:dyDescent="0.25">
      <c r="F36" s="43"/>
      <c r="G36" s="52">
        <f>E32</f>
        <v>1</v>
      </c>
      <c r="H36" s="47"/>
      <c r="I36" s="53"/>
      <c r="J36" s="47"/>
      <c r="K36" s="52">
        <f>J30</f>
        <v>0</v>
      </c>
      <c r="L36" s="47"/>
      <c r="M36" s="54"/>
      <c r="O36" s="125">
        <f>J44*8+M33*4+M19*2+M5</f>
        <v>9</v>
      </c>
    </row>
    <row r="37" spans="5:15" x14ac:dyDescent="0.25">
      <c r="F37" s="43"/>
      <c r="G37" s="52"/>
      <c r="H37" s="47"/>
      <c r="I37" s="52">
        <f>IF(AND(G36,G38),1,0)</f>
        <v>1</v>
      </c>
      <c r="J37" s="47"/>
      <c r="K37" s="52"/>
      <c r="L37" s="47"/>
      <c r="M37" s="55">
        <f>IF(AND(K36,K38),1,0)</f>
        <v>0</v>
      </c>
      <c r="O37" s="126"/>
    </row>
    <row r="38" spans="5:15" x14ac:dyDescent="0.25">
      <c r="F38" s="43"/>
      <c r="G38" s="52">
        <f>E34</f>
        <v>1</v>
      </c>
      <c r="H38" s="47"/>
      <c r="I38" s="53"/>
      <c r="J38" s="47"/>
      <c r="K38" s="52">
        <f>I33</f>
        <v>0</v>
      </c>
      <c r="L38" s="47"/>
      <c r="M38" s="54"/>
      <c r="O38" s="127"/>
    </row>
    <row r="39" spans="5:15" x14ac:dyDescent="0.25">
      <c r="F39" s="43"/>
      <c r="G39" s="50"/>
      <c r="H39" s="47"/>
      <c r="I39" s="47"/>
      <c r="J39" s="47"/>
      <c r="K39" s="50"/>
      <c r="L39" s="47"/>
      <c r="M39" s="51"/>
    </row>
    <row r="40" spans="5:15" x14ac:dyDescent="0.25">
      <c r="F40" s="43"/>
      <c r="G40" s="47"/>
      <c r="H40" s="47"/>
      <c r="I40" s="52">
        <f>M37</f>
        <v>0</v>
      </c>
      <c r="J40" s="47"/>
      <c r="K40" s="53"/>
      <c r="L40" s="47"/>
      <c r="M40" s="51"/>
    </row>
    <row r="41" spans="5:15" x14ac:dyDescent="0.25">
      <c r="F41" s="43"/>
      <c r="G41" s="47"/>
      <c r="H41" s="47"/>
      <c r="I41" s="53"/>
      <c r="J41" s="47"/>
      <c r="K41" s="52">
        <f>IF(OR(I40,I42),1,0)</f>
        <v>1</v>
      </c>
      <c r="L41" s="47"/>
      <c r="M41" s="51"/>
    </row>
    <row r="42" spans="5:15" x14ac:dyDescent="0.25">
      <c r="F42" s="43"/>
      <c r="G42" s="47"/>
      <c r="H42" s="47"/>
      <c r="I42" s="52">
        <f>I37</f>
        <v>1</v>
      </c>
      <c r="J42" s="47"/>
      <c r="K42" s="53"/>
      <c r="L42" s="47"/>
      <c r="M42" s="51"/>
    </row>
    <row r="43" spans="5:15" x14ac:dyDescent="0.25">
      <c r="F43" s="43"/>
      <c r="G43" s="47"/>
      <c r="H43" s="47"/>
      <c r="I43" s="47"/>
      <c r="J43" s="47"/>
      <c r="K43" s="47"/>
      <c r="L43" s="47"/>
      <c r="M43" s="51"/>
    </row>
    <row r="44" spans="5:15" x14ac:dyDescent="0.25">
      <c r="F44" s="56"/>
      <c r="G44" s="57"/>
      <c r="H44" s="57"/>
      <c r="I44" s="57"/>
      <c r="J44" s="60">
        <f>K41</f>
        <v>1</v>
      </c>
      <c r="K44" s="57"/>
      <c r="L44" s="57"/>
      <c r="M44" s="59"/>
    </row>
    <row r="45" spans="5:15" x14ac:dyDescent="0.25">
      <c r="F45" s="4"/>
      <c r="G45" s="3"/>
      <c r="H45" s="4"/>
      <c r="I45" s="4"/>
      <c r="J45" s="4"/>
      <c r="K45" s="3"/>
      <c r="L45" s="4"/>
      <c r="M45" s="4"/>
    </row>
    <row r="46" spans="5:15" x14ac:dyDescent="0.25">
      <c r="F46" s="8"/>
      <c r="G46" s="5"/>
      <c r="H46" s="6"/>
      <c r="I46" s="7"/>
      <c r="J46" s="8"/>
      <c r="K46" s="5"/>
      <c r="L46" s="6"/>
      <c r="M46" s="7"/>
    </row>
    <row r="47" spans="5:15" x14ac:dyDescent="0.25">
      <c r="F47" s="8"/>
      <c r="G47" s="5"/>
      <c r="H47" s="6"/>
      <c r="I47" s="5"/>
      <c r="J47" s="8"/>
      <c r="K47" s="5"/>
      <c r="L47" s="6"/>
      <c r="M47" s="7"/>
    </row>
    <row r="48" spans="5:15" x14ac:dyDescent="0.25">
      <c r="F48" s="8"/>
      <c r="G48" s="5"/>
      <c r="H48" s="6"/>
      <c r="I48" s="7"/>
      <c r="J48" s="8"/>
      <c r="K48" s="5"/>
      <c r="L48" s="6"/>
      <c r="M48" s="7"/>
    </row>
    <row r="49" spans="6:13" x14ac:dyDescent="0.25">
      <c r="F49" s="8"/>
      <c r="G49" s="9"/>
      <c r="H49" s="8"/>
      <c r="I49" s="8"/>
      <c r="J49" s="8"/>
      <c r="K49" s="9"/>
      <c r="L49" s="8"/>
      <c r="M49" s="8"/>
    </row>
    <row r="50" spans="6:13" x14ac:dyDescent="0.25">
      <c r="F50" s="8"/>
      <c r="G50" s="10"/>
      <c r="H50" s="8"/>
      <c r="I50" s="11"/>
      <c r="J50" s="8"/>
      <c r="K50" s="10"/>
      <c r="L50" s="8"/>
      <c r="M50" s="11"/>
    </row>
    <row r="51" spans="6:13" x14ac:dyDescent="0.25">
      <c r="F51" s="8"/>
      <c r="G51" s="10"/>
      <c r="H51" s="8"/>
      <c r="I51" s="10"/>
      <c r="J51" s="8"/>
      <c r="K51" s="10"/>
      <c r="L51" s="8"/>
      <c r="M51" s="10"/>
    </row>
    <row r="52" spans="6:13" x14ac:dyDescent="0.25">
      <c r="F52" s="8"/>
      <c r="G52" s="10"/>
      <c r="H52" s="8"/>
      <c r="I52" s="11"/>
      <c r="J52" s="8"/>
      <c r="K52" s="10"/>
      <c r="L52" s="8"/>
      <c r="M52" s="11"/>
    </row>
    <row r="53" spans="6:13" x14ac:dyDescent="0.25">
      <c r="F53" s="8"/>
      <c r="G53" s="9"/>
      <c r="H53" s="8"/>
      <c r="I53" s="8"/>
      <c r="J53" s="8"/>
      <c r="K53" s="9"/>
      <c r="L53" s="8"/>
      <c r="M53" s="8"/>
    </row>
    <row r="54" spans="6:13" x14ac:dyDescent="0.25">
      <c r="F54" s="8"/>
      <c r="G54" s="8"/>
      <c r="H54" s="8"/>
      <c r="I54" s="10"/>
      <c r="J54" s="8"/>
      <c r="K54" s="11"/>
      <c r="L54" s="8"/>
      <c r="M54" s="8"/>
    </row>
    <row r="55" spans="6:13" x14ac:dyDescent="0.25">
      <c r="F55" s="8"/>
      <c r="G55" s="8"/>
      <c r="H55" s="8"/>
      <c r="I55" s="11"/>
      <c r="J55" s="8"/>
      <c r="K55" s="10"/>
      <c r="L55" s="8"/>
      <c r="M55" s="8"/>
    </row>
    <row r="56" spans="6:13" x14ac:dyDescent="0.25">
      <c r="F56" s="8"/>
      <c r="G56" s="8"/>
      <c r="H56" s="8"/>
      <c r="I56" s="10"/>
      <c r="J56" s="8"/>
      <c r="K56" s="11"/>
      <c r="L56" s="8"/>
      <c r="M56" s="8"/>
    </row>
    <row r="57" spans="6:13" x14ac:dyDescent="0.25">
      <c r="F57" s="8"/>
      <c r="G57" s="8"/>
      <c r="H57" s="8"/>
      <c r="I57" s="8"/>
      <c r="J57" s="8"/>
      <c r="K57" s="8"/>
      <c r="L57" s="8"/>
      <c r="M57" s="8"/>
    </row>
    <row r="58" spans="6:13" x14ac:dyDescent="0.25">
      <c r="F58" s="8"/>
      <c r="G58" s="8"/>
      <c r="H58" s="8"/>
      <c r="I58" s="8"/>
      <c r="J58" s="11"/>
      <c r="K58" s="8"/>
      <c r="L58" s="8"/>
      <c r="M58" s="8"/>
    </row>
  </sheetData>
  <sheetProtection password="CA23" sheet="1"/>
  <mergeCells count="4">
    <mergeCell ref="B3:B5"/>
    <mergeCell ref="B9:B11"/>
    <mergeCell ref="B6:B8"/>
    <mergeCell ref="O36:O38"/>
  </mergeCells>
  <dataValidations count="2">
    <dataValidation allowBlank="1" showInputMessage="1" showErrorMessage="1" sqref="E34 E6 E18 E20 E32" xr:uid="{00000000-0002-0000-0600-000000000000}"/>
    <dataValidation type="list" allowBlank="1" showInputMessage="1" showErrorMessage="1" sqref="B3:B5 B9:B11" xr:uid="{00000000-0002-0000-0600-000001000000}">
      <formula1>$A$1:$A$8</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Tables de vérité (Exercices)</vt:lpstr>
      <vt:lpstr>Portes logiques</vt:lpstr>
      <vt:lpstr>Valeur d'un byte</vt:lpstr>
      <vt:lpstr>Additionneur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dc:creator>
  <cp:lastModifiedBy>Luc De Mey</cp:lastModifiedBy>
  <dcterms:created xsi:type="dcterms:W3CDTF">2010-03-29T13:08:16Z</dcterms:created>
  <dcterms:modified xsi:type="dcterms:W3CDTF">2022-02-15T08:25:47Z</dcterms:modified>
</cp:coreProperties>
</file>