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cde\Documents\Cours_TI_2\Techno\"/>
    </mc:Choice>
  </mc:AlternateContent>
  <xr:revisionPtr revIDLastSave="0" documentId="13_ncr:1_{5D49C076-DDBB-46C6-AA15-B234FC69A8BB}" xr6:coauthVersionLast="47" xr6:coauthVersionMax="47" xr10:uidLastSave="{00000000-0000-0000-0000-000000000000}"/>
  <bookViews>
    <workbookView xWindow="23880" yWindow="-10095" windowWidth="25440" windowHeight="15990" activeTab="2" xr2:uid="{00000000-000D-0000-FFFF-FFFF00000000}"/>
  </bookViews>
  <sheets>
    <sheet name="Simulation Assembler" sheetId="9" r:id="rId1"/>
    <sheet name="Exemple 1" sheetId="13" r:id="rId2"/>
    <sheet name="Exemple 2" sheetId="15" r:id="rId3"/>
    <sheet name="feuille 4" sheetId="16" r:id="rId4"/>
    <sheet name="feuille 5" sheetId="17" r:id="rId5"/>
  </sheets>
  <definedNames>
    <definedName name="N" localSheetId="1">'Exemple 1'!$N$5:$N$33</definedName>
    <definedName name="N" localSheetId="2">'Exemple 2'!$N$5:$N$33</definedName>
    <definedName name="N" localSheetId="3">'feuille 4'!$N$5:$N$33</definedName>
    <definedName name="N" localSheetId="4">'feuille 5'!$N$5:$N$33</definedName>
    <definedName name="N" localSheetId="0">'Simulation Assembler'!$N$5:$N$33</definedName>
    <definedName name="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7" l="1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E7" i="17"/>
  <c r="AE6" i="17"/>
  <c r="K6" i="17"/>
  <c r="J6" i="17"/>
  <c r="AE5" i="17"/>
  <c r="K5" i="17"/>
  <c r="Q5" i="17" s="1"/>
  <c r="C3" i="17"/>
  <c r="A35" i="16"/>
  <c r="A33" i="16"/>
  <c r="A30" i="16"/>
  <c r="AE23" i="16"/>
  <c r="A23" i="16"/>
  <c r="AE22" i="16"/>
  <c r="AE21" i="16"/>
  <c r="A21" i="16"/>
  <c r="AE20" i="16"/>
  <c r="A20" i="16"/>
  <c r="AE19" i="16"/>
  <c r="AE18" i="16"/>
  <c r="A18" i="16"/>
  <c r="AE17" i="16"/>
  <c r="AE16" i="16"/>
  <c r="AE15" i="16"/>
  <c r="AE14" i="16"/>
  <c r="AE13" i="16"/>
  <c r="AE12" i="16"/>
  <c r="A12" i="16"/>
  <c r="AE11" i="16"/>
  <c r="A11" i="16"/>
  <c r="AE10" i="16"/>
  <c r="A10" i="16"/>
  <c r="AE9" i="16"/>
  <c r="AE8" i="16"/>
  <c r="AE7" i="16"/>
  <c r="AE6" i="16"/>
  <c r="J6" i="16"/>
  <c r="K6" i="16" s="1"/>
  <c r="AE5" i="16"/>
  <c r="K5" i="16"/>
  <c r="Q5" i="16" s="1"/>
  <c r="I5" i="16"/>
  <c r="C3" i="16"/>
  <c r="AE23" i="15"/>
  <c r="AE22" i="15"/>
  <c r="AE21" i="15"/>
  <c r="AE20" i="15"/>
  <c r="AE19" i="15"/>
  <c r="AE18" i="15"/>
  <c r="AE17" i="15"/>
  <c r="AE16" i="15"/>
  <c r="AE15" i="15"/>
  <c r="AE14" i="15"/>
  <c r="AE13" i="15"/>
  <c r="AE12" i="15"/>
  <c r="AE11" i="15"/>
  <c r="AE10" i="15"/>
  <c r="AE9" i="15"/>
  <c r="AE8" i="15"/>
  <c r="AE7" i="15"/>
  <c r="AE6" i="15"/>
  <c r="J6" i="15"/>
  <c r="K6" i="15" s="1"/>
  <c r="AE5" i="15"/>
  <c r="K5" i="15"/>
  <c r="V5" i="15" s="1"/>
  <c r="C3" i="15"/>
  <c r="A35" i="15" s="1"/>
  <c r="N6" i="13"/>
  <c r="N7" i="13" s="1"/>
  <c r="N5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J6" i="13"/>
  <c r="K6" i="13" s="1"/>
  <c r="AE5" i="13"/>
  <c r="K5" i="13"/>
  <c r="Q5" i="13" s="1"/>
  <c r="C3" i="13"/>
  <c r="A35" i="13" s="1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J6" i="9"/>
  <c r="K6" i="9" s="1"/>
  <c r="V6" i="9" s="1"/>
  <c r="AE5" i="9"/>
  <c r="K5" i="9"/>
  <c r="Q5" i="9" s="1"/>
  <c r="S5" i="9" s="1"/>
  <c r="C3" i="9"/>
  <c r="A28" i="9" s="1"/>
  <c r="T5" i="17" l="1"/>
  <c r="S5" i="17"/>
  <c r="R5" i="17"/>
  <c r="U5" i="17"/>
  <c r="Q6" i="17"/>
  <c r="L6" i="17"/>
  <c r="A20" i="17"/>
  <c r="V5" i="17"/>
  <c r="A7" i="17"/>
  <c r="A26" i="17"/>
  <c r="I5" i="17"/>
  <c r="A12" i="17"/>
  <c r="A15" i="17"/>
  <c r="A35" i="17"/>
  <c r="A29" i="17"/>
  <c r="A25" i="17"/>
  <c r="A22" i="17"/>
  <c r="A17" i="17"/>
  <c r="A9" i="17"/>
  <c r="I6" i="17"/>
  <c r="A34" i="17"/>
  <c r="A32" i="17"/>
  <c r="A14" i="17"/>
  <c r="A28" i="17"/>
  <c r="A24" i="17"/>
  <c r="A19" i="17"/>
  <c r="A11" i="17"/>
  <c r="A31" i="17"/>
  <c r="A16" i="17"/>
  <c r="A8" i="17"/>
  <c r="A33" i="17"/>
  <c r="A27" i="17"/>
  <c r="A21" i="17"/>
  <c r="A30" i="17"/>
  <c r="A23" i="17"/>
  <c r="A18" i="17"/>
  <c r="A10" i="17"/>
  <c r="M6" i="17"/>
  <c r="A13" i="17"/>
  <c r="V6" i="17"/>
  <c r="T5" i="16"/>
  <c r="S5" i="16"/>
  <c r="U5" i="16"/>
  <c r="R5" i="16"/>
  <c r="Q6" i="16"/>
  <c r="L6" i="16"/>
  <c r="V6" i="16"/>
  <c r="M6" i="16"/>
  <c r="AF33" i="16"/>
  <c r="A27" i="16"/>
  <c r="AF32" i="16"/>
  <c r="A25" i="16"/>
  <c r="A22" i="16"/>
  <c r="A17" i="16"/>
  <c r="A9" i="16"/>
  <c r="I6" i="16"/>
  <c r="A34" i="16"/>
  <c r="A32" i="16"/>
  <c r="A14" i="16"/>
  <c r="A28" i="16"/>
  <c r="A24" i="16"/>
  <c r="A19" i="16"/>
  <c r="A31" i="16"/>
  <c r="A16" i="16"/>
  <c r="A8" i="16"/>
  <c r="A26" i="16"/>
  <c r="A15" i="16"/>
  <c r="A7" i="16"/>
  <c r="A13" i="16"/>
  <c r="A29" i="16"/>
  <c r="V5" i="16"/>
  <c r="A29" i="13"/>
  <c r="A12" i="13"/>
  <c r="A20" i="13"/>
  <c r="A7" i="13"/>
  <c r="I5" i="13"/>
  <c r="I32" i="9"/>
  <c r="I27" i="9"/>
  <c r="I26" i="9"/>
  <c r="I41" i="9"/>
  <c r="I25" i="9"/>
  <c r="I42" i="9"/>
  <c r="I40" i="9"/>
  <c r="I24" i="9"/>
  <c r="I19" i="9"/>
  <c r="I35" i="9"/>
  <c r="I34" i="9"/>
  <c r="I17" i="9"/>
  <c r="I33" i="9"/>
  <c r="I16" i="9"/>
  <c r="I18" i="9"/>
  <c r="I31" i="9"/>
  <c r="I15" i="9"/>
  <c r="I38" i="9"/>
  <c r="I30" i="9"/>
  <c r="I22" i="9"/>
  <c r="I14" i="9"/>
  <c r="I37" i="9"/>
  <c r="I29" i="9"/>
  <c r="I21" i="9"/>
  <c r="I13" i="9"/>
  <c r="I39" i="9"/>
  <c r="I23" i="9"/>
  <c r="I36" i="9"/>
  <c r="I28" i="9"/>
  <c r="I20" i="9"/>
  <c r="I12" i="9"/>
  <c r="A17" i="15"/>
  <c r="A10" i="15"/>
  <c r="A7" i="15"/>
  <c r="A9" i="15"/>
  <c r="A22" i="15"/>
  <c r="Z5" i="15"/>
  <c r="Y5" i="15"/>
  <c r="X5" i="15"/>
  <c r="W5" i="15"/>
  <c r="A25" i="15"/>
  <c r="Q5" i="15"/>
  <c r="L6" i="15"/>
  <c r="A34" i="15"/>
  <c r="A32" i="15"/>
  <c r="A14" i="15"/>
  <c r="A28" i="15"/>
  <c r="A24" i="15"/>
  <c r="A19" i="15"/>
  <c r="A11" i="15"/>
  <c r="A31" i="15"/>
  <c r="A16" i="15"/>
  <c r="A8" i="15"/>
  <c r="A33" i="15"/>
  <c r="A27" i="15"/>
  <c r="A21" i="15"/>
  <c r="A13" i="15"/>
  <c r="A30" i="15"/>
  <c r="A23" i="15"/>
  <c r="A18" i="15"/>
  <c r="A26" i="15"/>
  <c r="A15" i="15"/>
  <c r="A29" i="15"/>
  <c r="A20" i="15"/>
  <c r="A12" i="15"/>
  <c r="I5" i="15"/>
  <c r="I6" i="15"/>
  <c r="Q6" i="15"/>
  <c r="V6" i="15"/>
  <c r="M6" i="15"/>
  <c r="Q6" i="13"/>
  <c r="V6" i="13"/>
  <c r="M6" i="13"/>
  <c r="T5" i="13"/>
  <c r="S5" i="13"/>
  <c r="R5" i="13"/>
  <c r="U5" i="13"/>
  <c r="A15" i="13"/>
  <c r="A26" i="13"/>
  <c r="L6" i="13"/>
  <c r="A10" i="13"/>
  <c r="A18" i="13"/>
  <c r="A23" i="13"/>
  <c r="A30" i="13"/>
  <c r="V5" i="13"/>
  <c r="A13" i="13"/>
  <c r="A21" i="13"/>
  <c r="A27" i="13"/>
  <c r="A33" i="13"/>
  <c r="A8" i="13"/>
  <c r="A16" i="13"/>
  <c r="A31" i="13"/>
  <c r="A11" i="13"/>
  <c r="A19" i="13"/>
  <c r="A24" i="13"/>
  <c r="A28" i="13"/>
  <c r="A14" i="13"/>
  <c r="A32" i="13"/>
  <c r="A34" i="13"/>
  <c r="I6" i="13"/>
  <c r="A9" i="13"/>
  <c r="A17" i="13"/>
  <c r="A22" i="13"/>
  <c r="A25" i="13"/>
  <c r="U5" i="9"/>
  <c r="R5" i="9"/>
  <c r="T5" i="9"/>
  <c r="A19" i="9"/>
  <c r="A34" i="9"/>
  <c r="A14" i="9"/>
  <c r="A22" i="9"/>
  <c r="A10" i="9"/>
  <c r="A18" i="9"/>
  <c r="A13" i="9"/>
  <c r="A29" i="9"/>
  <c r="V5" i="9"/>
  <c r="Q6" i="9"/>
  <c r="A35" i="9"/>
  <c r="A11" i="9"/>
  <c r="A15" i="9"/>
  <c r="A20" i="9"/>
  <c r="A30" i="9"/>
  <c r="A31" i="9"/>
  <c r="A7" i="9"/>
  <c r="A12" i="9"/>
  <c r="A21" i="9"/>
  <c r="A32" i="9"/>
  <c r="I5" i="9"/>
  <c r="A33" i="9"/>
  <c r="I6" i="9"/>
  <c r="M6" i="9"/>
  <c r="L6" i="9"/>
  <c r="A8" i="9"/>
  <c r="A16" i="9"/>
  <c r="A23" i="9"/>
  <c r="A9" i="9"/>
  <c r="A17" i="9"/>
  <c r="A24" i="9"/>
  <c r="A25" i="9"/>
  <c r="A26" i="9"/>
  <c r="A27" i="9"/>
  <c r="R6" i="17" l="1"/>
  <c r="U6" i="17"/>
  <c r="T6" i="17"/>
  <c r="S6" i="17"/>
  <c r="AF32" i="17"/>
  <c r="AF33" i="17"/>
  <c r="AI32" i="17"/>
  <c r="AH32" i="17"/>
  <c r="Y5" i="17"/>
  <c r="X5" i="17"/>
  <c r="Z5" i="17"/>
  <c r="W5" i="17"/>
  <c r="O5" i="17"/>
  <c r="Z6" i="17"/>
  <c r="Y6" i="17"/>
  <c r="W6" i="17"/>
  <c r="X6" i="17"/>
  <c r="N5" i="17"/>
  <c r="J7" i="17" s="1"/>
  <c r="R6" i="16"/>
  <c r="T6" i="16"/>
  <c r="U6" i="16"/>
  <c r="S6" i="16"/>
  <c r="Y5" i="16"/>
  <c r="X5" i="16"/>
  <c r="Z5" i="16"/>
  <c r="W5" i="16"/>
  <c r="Z6" i="16"/>
  <c r="Y6" i="16"/>
  <c r="W6" i="16"/>
  <c r="X6" i="16"/>
  <c r="S6" i="15"/>
  <c r="R6" i="15"/>
  <c r="U6" i="15"/>
  <c r="T6" i="15"/>
  <c r="S5" i="15"/>
  <c r="R5" i="15"/>
  <c r="U5" i="15"/>
  <c r="T5" i="15"/>
  <c r="Y6" i="15"/>
  <c r="X6" i="15"/>
  <c r="W6" i="15"/>
  <c r="Z6" i="15"/>
  <c r="R6" i="13"/>
  <c r="U6" i="13"/>
  <c r="T6" i="13"/>
  <c r="S6" i="13"/>
  <c r="Z6" i="13"/>
  <c r="Y6" i="13"/>
  <c r="X6" i="13"/>
  <c r="W6" i="13"/>
  <c r="Z5" i="13"/>
  <c r="Y5" i="13"/>
  <c r="X5" i="13"/>
  <c r="O5" i="13" s="1"/>
  <c r="W5" i="13"/>
  <c r="T6" i="9"/>
  <c r="U6" i="9"/>
  <c r="Y5" i="9"/>
  <c r="Z5" i="9"/>
  <c r="Y6" i="9"/>
  <c r="Z6" i="9"/>
  <c r="S6" i="9"/>
  <c r="R6" i="9"/>
  <c r="X5" i="9"/>
  <c r="W5" i="9"/>
  <c r="X6" i="9"/>
  <c r="W6" i="9"/>
  <c r="O5" i="16" l="1"/>
  <c r="AI32" i="16" s="1"/>
  <c r="N5" i="16"/>
  <c r="N6" i="16" s="1"/>
  <c r="N6" i="17"/>
  <c r="K7" i="17"/>
  <c r="I7" i="17"/>
  <c r="O6" i="17"/>
  <c r="O5" i="15"/>
  <c r="O6" i="15" s="1"/>
  <c r="N5" i="15"/>
  <c r="J7" i="15" s="1"/>
  <c r="N5" i="9"/>
  <c r="N6" i="9" s="1"/>
  <c r="O5" i="9"/>
  <c r="O6" i="9" s="1"/>
  <c r="J7" i="13"/>
  <c r="K7" i="13" s="1"/>
  <c r="O6" i="13"/>
  <c r="O6" i="16" l="1"/>
  <c r="AH32" i="16"/>
  <c r="J7" i="16"/>
  <c r="J8" i="16" s="1"/>
  <c r="K8" i="16" s="1"/>
  <c r="V7" i="17"/>
  <c r="Q7" i="17"/>
  <c r="L7" i="17"/>
  <c r="J8" i="17"/>
  <c r="N6" i="15"/>
  <c r="J8" i="15" s="1"/>
  <c r="K7" i="15"/>
  <c r="I7" i="15"/>
  <c r="I7" i="13"/>
  <c r="V7" i="13"/>
  <c r="Q7" i="13"/>
  <c r="L7" i="13"/>
  <c r="M7" i="13" s="1"/>
  <c r="J8" i="13"/>
  <c r="I7" i="16" l="1"/>
  <c r="K7" i="16"/>
  <c r="Q7" i="16" s="1"/>
  <c r="I8" i="16"/>
  <c r="K8" i="17"/>
  <c r="I8" i="17"/>
  <c r="T7" i="17"/>
  <c r="R7" i="17"/>
  <c r="S7" i="17"/>
  <c r="U7" i="17"/>
  <c r="M7" i="17"/>
  <c r="Q8" i="16"/>
  <c r="V8" i="16"/>
  <c r="K8" i="15"/>
  <c r="I8" i="15"/>
  <c r="V7" i="15"/>
  <c r="Q7" i="15"/>
  <c r="L7" i="15"/>
  <c r="M7" i="15" s="1"/>
  <c r="K8" i="13"/>
  <c r="I8" i="13"/>
  <c r="W7" i="13"/>
  <c r="Z7" i="13"/>
  <c r="Y7" i="13"/>
  <c r="X7" i="13"/>
  <c r="U7" i="13"/>
  <c r="T7" i="13"/>
  <c r="S7" i="13"/>
  <c r="R7" i="13"/>
  <c r="V7" i="16" l="1"/>
  <c r="L7" i="16"/>
  <c r="T7" i="16" s="1"/>
  <c r="W7" i="17"/>
  <c r="O7" i="17" s="1"/>
  <c r="Z7" i="17"/>
  <c r="Y7" i="17"/>
  <c r="X7" i="17"/>
  <c r="Q8" i="17"/>
  <c r="M8" i="17"/>
  <c r="V8" i="17"/>
  <c r="L8" i="17"/>
  <c r="L8" i="15"/>
  <c r="X7" i="15"/>
  <c r="Z7" i="15"/>
  <c r="Y7" i="15"/>
  <c r="W7" i="15"/>
  <c r="Q8" i="15"/>
  <c r="M8" i="15"/>
  <c r="V8" i="15"/>
  <c r="U7" i="15"/>
  <c r="T7" i="15"/>
  <c r="S7" i="15"/>
  <c r="R7" i="15"/>
  <c r="O7" i="13"/>
  <c r="Q8" i="13"/>
  <c r="V8" i="13"/>
  <c r="M8" i="13"/>
  <c r="L8" i="13"/>
  <c r="M7" i="16" l="1"/>
  <c r="W7" i="16" s="1"/>
  <c r="N7" i="17"/>
  <c r="J9" i="17" s="1"/>
  <c r="K9" i="17" s="1"/>
  <c r="L8" i="16"/>
  <c r="R8" i="16" s="1"/>
  <c r="U7" i="16"/>
  <c r="S7" i="16"/>
  <c r="R7" i="16"/>
  <c r="T8" i="17"/>
  <c r="AO21" i="17"/>
  <c r="S8" i="17"/>
  <c r="R8" i="17"/>
  <c r="U8" i="17"/>
  <c r="Z8" i="17"/>
  <c r="Y8" i="17"/>
  <c r="W8" i="17"/>
  <c r="X8" i="17"/>
  <c r="M8" i="16"/>
  <c r="R8" i="15"/>
  <c r="T8" i="15"/>
  <c r="U8" i="15"/>
  <c r="N7" i="15"/>
  <c r="AO21" i="15"/>
  <c r="S8" i="15"/>
  <c r="Z8" i="15"/>
  <c r="Y8" i="15"/>
  <c r="X8" i="15"/>
  <c r="W8" i="15"/>
  <c r="O7" i="15"/>
  <c r="J9" i="13"/>
  <c r="K9" i="13" s="1"/>
  <c r="T8" i="13"/>
  <c r="AO21" i="13"/>
  <c r="S8" i="13"/>
  <c r="R8" i="13"/>
  <c r="U8" i="13"/>
  <c r="Z8" i="13"/>
  <c r="Y8" i="13"/>
  <c r="X8" i="13"/>
  <c r="W8" i="13"/>
  <c r="Z7" i="16" l="1"/>
  <c r="Y7" i="16"/>
  <c r="N7" i="16" s="1"/>
  <c r="X7" i="16"/>
  <c r="O7" i="16" s="1"/>
  <c r="I9" i="17"/>
  <c r="U8" i="16"/>
  <c r="T8" i="16"/>
  <c r="S8" i="16"/>
  <c r="AO21" i="16"/>
  <c r="O8" i="17"/>
  <c r="N8" i="17"/>
  <c r="Q9" i="17"/>
  <c r="V9" i="17"/>
  <c r="M9" i="17"/>
  <c r="L9" i="17"/>
  <c r="Y8" i="16"/>
  <c r="X8" i="16"/>
  <c r="W8" i="16"/>
  <c r="Z8" i="16"/>
  <c r="J9" i="15"/>
  <c r="I9" i="15" s="1"/>
  <c r="N8" i="15"/>
  <c r="O8" i="15"/>
  <c r="N8" i="13"/>
  <c r="I9" i="13"/>
  <c r="O8" i="13"/>
  <c r="Q9" i="13"/>
  <c r="V9" i="13"/>
  <c r="M9" i="13"/>
  <c r="L9" i="13"/>
  <c r="AF33" i="13" s="1"/>
  <c r="J10" i="17" l="1"/>
  <c r="K10" i="17" s="1"/>
  <c r="O8" i="16"/>
  <c r="N8" i="16"/>
  <c r="J9" i="16"/>
  <c r="T9" i="17"/>
  <c r="R9" i="17"/>
  <c r="U9" i="17"/>
  <c r="S9" i="17"/>
  <c r="Y9" i="17"/>
  <c r="X9" i="17"/>
  <c r="W9" i="17"/>
  <c r="Z9" i="17"/>
  <c r="J10" i="15"/>
  <c r="I10" i="15" s="1"/>
  <c r="K9" i="15"/>
  <c r="J10" i="13"/>
  <c r="K10" i="13" s="1"/>
  <c r="Y9" i="13"/>
  <c r="X9" i="13"/>
  <c r="W9" i="13"/>
  <c r="Z9" i="13"/>
  <c r="U9" i="13"/>
  <c r="T9" i="13"/>
  <c r="N9" i="13" s="1"/>
  <c r="S9" i="13"/>
  <c r="R9" i="13"/>
  <c r="I10" i="17" l="1"/>
  <c r="J10" i="16"/>
  <c r="K10" i="16" s="1"/>
  <c r="I9" i="16"/>
  <c r="K9" i="16"/>
  <c r="O9" i="17"/>
  <c r="V10" i="17"/>
  <c r="M10" i="17"/>
  <c r="Q10" i="17"/>
  <c r="L10" i="17"/>
  <c r="N9" i="17"/>
  <c r="J11" i="17" s="1"/>
  <c r="K10" i="15"/>
  <c r="V9" i="15"/>
  <c r="L9" i="15"/>
  <c r="Q9" i="15"/>
  <c r="M9" i="15"/>
  <c r="I10" i="13"/>
  <c r="V10" i="13"/>
  <c r="M10" i="13"/>
  <c r="Q10" i="13"/>
  <c r="L10" i="13"/>
  <c r="O9" i="13"/>
  <c r="AI32" i="13" s="1"/>
  <c r="I10" i="16" l="1"/>
  <c r="M9" i="16"/>
  <c r="M10" i="16" s="1"/>
  <c r="Q9" i="16"/>
  <c r="V9" i="16"/>
  <c r="L9" i="16"/>
  <c r="U10" i="17"/>
  <c r="T10" i="17"/>
  <c r="S10" i="17"/>
  <c r="R10" i="17"/>
  <c r="K11" i="17"/>
  <c r="I11" i="17"/>
  <c r="Y10" i="17"/>
  <c r="W10" i="17"/>
  <c r="Z10" i="17"/>
  <c r="X10" i="17"/>
  <c r="V10" i="16"/>
  <c r="Q10" i="16"/>
  <c r="X9" i="15"/>
  <c r="M10" i="15"/>
  <c r="Q10" i="15"/>
  <c r="V10" i="15"/>
  <c r="L10" i="15"/>
  <c r="U9" i="15"/>
  <c r="R9" i="15"/>
  <c r="T9" i="15"/>
  <c r="W9" i="15"/>
  <c r="Y9" i="15"/>
  <c r="Z9" i="15"/>
  <c r="S9" i="15"/>
  <c r="U10" i="13"/>
  <c r="T10" i="13"/>
  <c r="S10" i="13"/>
  <c r="R10" i="13"/>
  <c r="AH32" i="13"/>
  <c r="J11" i="13"/>
  <c r="Z10" i="13"/>
  <c r="Y10" i="13"/>
  <c r="X10" i="13"/>
  <c r="W10" i="13"/>
  <c r="S9" i="16" l="1"/>
  <c r="U9" i="16"/>
  <c r="R9" i="16"/>
  <c r="T9" i="16"/>
  <c r="L10" i="16"/>
  <c r="S10" i="16" s="1"/>
  <c r="Y9" i="16"/>
  <c r="X9" i="16"/>
  <c r="Z9" i="16"/>
  <c r="W9" i="16"/>
  <c r="O10" i="17"/>
  <c r="Q11" i="17"/>
  <c r="V11" i="17"/>
  <c r="M11" i="17"/>
  <c r="L11" i="17"/>
  <c r="N10" i="17"/>
  <c r="J12" i="17" s="1"/>
  <c r="X10" i="16"/>
  <c r="Z10" i="16"/>
  <c r="W10" i="16"/>
  <c r="Y10" i="16"/>
  <c r="X10" i="15"/>
  <c r="Y10" i="15"/>
  <c r="Z10" i="15"/>
  <c r="W10" i="15"/>
  <c r="T10" i="15"/>
  <c r="R10" i="15"/>
  <c r="U10" i="15"/>
  <c r="O9" i="15"/>
  <c r="S10" i="15"/>
  <c r="N9" i="15"/>
  <c r="N10" i="13"/>
  <c r="O10" i="13"/>
  <c r="K11" i="13"/>
  <c r="I11" i="13"/>
  <c r="T10" i="16" l="1"/>
  <c r="U10" i="16"/>
  <c r="R10" i="16"/>
  <c r="N9" i="16"/>
  <c r="O9" i="16"/>
  <c r="S11" i="17"/>
  <c r="R11" i="17"/>
  <c r="T11" i="17"/>
  <c r="U11" i="17"/>
  <c r="AF28" i="17"/>
  <c r="K12" i="17"/>
  <c r="I12" i="17"/>
  <c r="Z11" i="17"/>
  <c r="Y11" i="17"/>
  <c r="X11" i="17"/>
  <c r="W11" i="17"/>
  <c r="J11" i="15"/>
  <c r="I11" i="15" s="1"/>
  <c r="N10" i="15"/>
  <c r="O10" i="15"/>
  <c r="J12" i="13"/>
  <c r="AF28" i="13" s="1"/>
  <c r="Q11" i="13"/>
  <c r="V11" i="13"/>
  <c r="M11" i="13"/>
  <c r="L11" i="13"/>
  <c r="N10" i="16" l="1"/>
  <c r="O10" i="16"/>
  <c r="J11" i="16"/>
  <c r="V12" i="17"/>
  <c r="M12" i="17"/>
  <c r="Q12" i="17"/>
  <c r="L12" i="17"/>
  <c r="N11" i="17"/>
  <c r="J13" i="17" s="1"/>
  <c r="O11" i="17"/>
  <c r="J12" i="15"/>
  <c r="K11" i="15"/>
  <c r="Q11" i="15" s="1"/>
  <c r="I12" i="13"/>
  <c r="K12" i="13"/>
  <c r="L12" i="13" s="1"/>
  <c r="Z11" i="13"/>
  <c r="Y11" i="13"/>
  <c r="X11" i="13"/>
  <c r="W11" i="13"/>
  <c r="S11" i="13"/>
  <c r="R11" i="13"/>
  <c r="U11" i="13"/>
  <c r="T11" i="13"/>
  <c r="N11" i="13" s="1"/>
  <c r="J12" i="16" l="1"/>
  <c r="K12" i="16" s="1"/>
  <c r="Q12" i="16" s="1"/>
  <c r="K11" i="16"/>
  <c r="I11" i="16"/>
  <c r="K13" i="17"/>
  <c r="I13" i="17"/>
  <c r="X12" i="17"/>
  <c r="W12" i="17"/>
  <c r="Z12" i="17"/>
  <c r="Y12" i="17"/>
  <c r="U12" i="17"/>
  <c r="S12" i="17"/>
  <c r="R12" i="17"/>
  <c r="T12" i="17"/>
  <c r="N12" i="17" s="1"/>
  <c r="K12" i="15"/>
  <c r="V12" i="15" s="1"/>
  <c r="I12" i="15"/>
  <c r="AF28" i="15"/>
  <c r="M11" i="15"/>
  <c r="L11" i="15"/>
  <c r="V11" i="15"/>
  <c r="Q12" i="13"/>
  <c r="T12" i="13" s="1"/>
  <c r="M12" i="13"/>
  <c r="V12" i="13"/>
  <c r="Y12" i="13" s="1"/>
  <c r="O11" i="13"/>
  <c r="J13" i="13"/>
  <c r="Z11" i="15" l="1"/>
  <c r="V12" i="16"/>
  <c r="AF28" i="16"/>
  <c r="I12" i="16"/>
  <c r="O12" i="17"/>
  <c r="V11" i="16"/>
  <c r="Q11" i="16"/>
  <c r="M11" i="16"/>
  <c r="M12" i="16" s="1"/>
  <c r="X12" i="16" s="1"/>
  <c r="L11" i="16"/>
  <c r="Q13" i="17"/>
  <c r="M13" i="17"/>
  <c r="V13" i="17"/>
  <c r="L13" i="17"/>
  <c r="J14" i="17"/>
  <c r="M12" i="15"/>
  <c r="Z12" i="15" s="1"/>
  <c r="L12" i="15"/>
  <c r="T12" i="15" s="1"/>
  <c r="Y11" i="15"/>
  <c r="Q12" i="15"/>
  <c r="W11" i="15"/>
  <c r="X11" i="15"/>
  <c r="S11" i="15"/>
  <c r="T11" i="15"/>
  <c r="U11" i="15"/>
  <c r="R11" i="15"/>
  <c r="N12" i="13"/>
  <c r="W12" i="13"/>
  <c r="U12" i="13"/>
  <c r="X12" i="13"/>
  <c r="Z12" i="13"/>
  <c r="S12" i="13"/>
  <c r="R12" i="13"/>
  <c r="K13" i="13"/>
  <c r="I13" i="13"/>
  <c r="U12" i="15" l="1"/>
  <c r="Z12" i="16"/>
  <c r="Y12" i="16"/>
  <c r="S11" i="16"/>
  <c r="R11" i="16"/>
  <c r="U11" i="16"/>
  <c r="T11" i="16"/>
  <c r="L12" i="16"/>
  <c r="W12" i="16"/>
  <c r="W11" i="16"/>
  <c r="Z11" i="16"/>
  <c r="X11" i="16"/>
  <c r="Y11" i="16"/>
  <c r="U13" i="17"/>
  <c r="T13" i="17"/>
  <c r="S13" i="17"/>
  <c r="R13" i="17"/>
  <c r="O13" i="17" s="1"/>
  <c r="Z13" i="17"/>
  <c r="X13" i="17"/>
  <c r="Y13" i="17"/>
  <c r="W13" i="17"/>
  <c r="K14" i="17"/>
  <c r="I14" i="17"/>
  <c r="Y12" i="15"/>
  <c r="W12" i="15"/>
  <c r="X12" i="15"/>
  <c r="O11" i="15"/>
  <c r="S12" i="15"/>
  <c r="N11" i="15"/>
  <c r="J13" i="15" s="1"/>
  <c r="R12" i="15"/>
  <c r="O12" i="13"/>
  <c r="J14" i="13" s="1"/>
  <c r="K14" i="13" s="1"/>
  <c r="Q13" i="13"/>
  <c r="M13" i="13"/>
  <c r="V13" i="13"/>
  <c r="L13" i="13"/>
  <c r="O11" i="16" l="1"/>
  <c r="T12" i="16"/>
  <c r="S12" i="16"/>
  <c r="U12" i="16"/>
  <c r="R12" i="16"/>
  <c r="N11" i="16"/>
  <c r="J13" i="16" s="1"/>
  <c r="Q14" i="17"/>
  <c r="M14" i="17"/>
  <c r="V14" i="17"/>
  <c r="L14" i="17"/>
  <c r="N13" i="17"/>
  <c r="J15" i="17" s="1"/>
  <c r="O12" i="15"/>
  <c r="K13" i="15"/>
  <c r="L13" i="15" s="1"/>
  <c r="I13" i="15"/>
  <c r="N12" i="15"/>
  <c r="J14" i="15" s="1"/>
  <c r="I14" i="15" s="1"/>
  <c r="V14" i="13"/>
  <c r="Z14" i="13" s="1"/>
  <c r="Q14" i="13"/>
  <c r="M14" i="13"/>
  <c r="I14" i="13"/>
  <c r="U13" i="13"/>
  <c r="T13" i="13"/>
  <c r="S13" i="13"/>
  <c r="R13" i="13"/>
  <c r="Z13" i="13"/>
  <c r="Y13" i="13"/>
  <c r="X13" i="13"/>
  <c r="W13" i="13"/>
  <c r="L14" i="13"/>
  <c r="N12" i="16" l="1"/>
  <c r="K13" i="16"/>
  <c r="I13" i="16"/>
  <c r="O12" i="16"/>
  <c r="R14" i="17"/>
  <c r="U14" i="17"/>
  <c r="S14" i="17"/>
  <c r="T14" i="17"/>
  <c r="K15" i="17"/>
  <c r="I15" i="17"/>
  <c r="Z14" i="17"/>
  <c r="Y14" i="17"/>
  <c r="X14" i="17"/>
  <c r="W14" i="17"/>
  <c r="Q13" i="15"/>
  <c r="S13" i="15" s="1"/>
  <c r="V13" i="15"/>
  <c r="Y13" i="15" s="1"/>
  <c r="M13" i="15"/>
  <c r="K14" i="15"/>
  <c r="Q14" i="15" s="1"/>
  <c r="N13" i="13"/>
  <c r="J15" i="13" s="1"/>
  <c r="Y14" i="13"/>
  <c r="X14" i="13"/>
  <c r="W14" i="13"/>
  <c r="O13" i="13"/>
  <c r="R14" i="13"/>
  <c r="U14" i="13"/>
  <c r="T14" i="13"/>
  <c r="N14" i="13" s="1"/>
  <c r="S14" i="13"/>
  <c r="X13" i="15" l="1"/>
  <c r="U13" i="15"/>
  <c r="Z13" i="15"/>
  <c r="T13" i="15"/>
  <c r="W13" i="15"/>
  <c r="O14" i="17"/>
  <c r="J14" i="16"/>
  <c r="K14" i="16" s="1"/>
  <c r="Q14" i="16" s="1"/>
  <c r="V13" i="16"/>
  <c r="Q13" i="16"/>
  <c r="M13" i="16"/>
  <c r="L13" i="16"/>
  <c r="N14" i="17"/>
  <c r="J16" i="17" s="1"/>
  <c r="V15" i="17"/>
  <c r="M15" i="17"/>
  <c r="Q15" i="17"/>
  <c r="L15" i="17"/>
  <c r="R13" i="15"/>
  <c r="O13" i="15" s="1"/>
  <c r="J15" i="15" s="1"/>
  <c r="N13" i="15"/>
  <c r="M14" i="15"/>
  <c r="L14" i="15"/>
  <c r="S14" i="15" s="1"/>
  <c r="V14" i="15"/>
  <c r="W14" i="15" s="1"/>
  <c r="O14" i="13"/>
  <c r="K15" i="13"/>
  <c r="I15" i="13"/>
  <c r="L14" i="16" l="1"/>
  <c r="S14" i="16" s="1"/>
  <c r="V14" i="16"/>
  <c r="M14" i="16"/>
  <c r="I14" i="16"/>
  <c r="Z13" i="16"/>
  <c r="W13" i="16"/>
  <c r="Y13" i="16"/>
  <c r="X13" i="16"/>
  <c r="T13" i="16"/>
  <c r="R13" i="16"/>
  <c r="S13" i="16"/>
  <c r="U13" i="16"/>
  <c r="U15" i="17"/>
  <c r="T15" i="17"/>
  <c r="R15" i="17"/>
  <c r="S15" i="17"/>
  <c r="W15" i="17"/>
  <c r="Z15" i="17"/>
  <c r="Y15" i="17"/>
  <c r="X15" i="17"/>
  <c r="K16" i="17"/>
  <c r="I16" i="17"/>
  <c r="Y14" i="15"/>
  <c r="K15" i="15"/>
  <c r="V15" i="15" s="1"/>
  <c r="I15" i="15"/>
  <c r="T14" i="15"/>
  <c r="X14" i="15"/>
  <c r="U14" i="15"/>
  <c r="R14" i="15"/>
  <c r="O14" i="15" s="1"/>
  <c r="Z14" i="15"/>
  <c r="J16" i="13"/>
  <c r="I16" i="13"/>
  <c r="K16" i="13"/>
  <c r="V16" i="13" s="1"/>
  <c r="V15" i="13"/>
  <c r="M15" i="13"/>
  <c r="Q15" i="13"/>
  <c r="L15" i="13"/>
  <c r="Q15" i="15" l="1"/>
  <c r="Y14" i="16"/>
  <c r="X14" i="16"/>
  <c r="Z14" i="16"/>
  <c r="W14" i="16"/>
  <c r="R14" i="16"/>
  <c r="U14" i="16"/>
  <c r="T14" i="16"/>
  <c r="O13" i="16"/>
  <c r="N13" i="16"/>
  <c r="O15" i="17"/>
  <c r="Q16" i="17"/>
  <c r="V16" i="17"/>
  <c r="M16" i="17"/>
  <c r="L16" i="17"/>
  <c r="N15" i="17"/>
  <c r="J17" i="17" s="1"/>
  <c r="M15" i="15"/>
  <c r="Z15" i="15" s="1"/>
  <c r="L15" i="15"/>
  <c r="T15" i="15" s="1"/>
  <c r="N14" i="15"/>
  <c r="J16" i="15" s="1"/>
  <c r="M16" i="13"/>
  <c r="Z16" i="13" s="1"/>
  <c r="L16" i="13"/>
  <c r="Q16" i="13"/>
  <c r="W15" i="13"/>
  <c r="Z15" i="13"/>
  <c r="Y15" i="13"/>
  <c r="X15" i="13"/>
  <c r="U15" i="13"/>
  <c r="T15" i="13"/>
  <c r="S15" i="13"/>
  <c r="R15" i="13"/>
  <c r="U15" i="15" l="1"/>
  <c r="S15" i="15"/>
  <c r="R15" i="15"/>
  <c r="Y15" i="15"/>
  <c r="X15" i="15"/>
  <c r="W15" i="15"/>
  <c r="O15" i="15" s="1"/>
  <c r="J15" i="16"/>
  <c r="I15" i="16" s="1"/>
  <c r="O14" i="16"/>
  <c r="N14" i="16"/>
  <c r="K17" i="17"/>
  <c r="I17" i="17"/>
  <c r="Z16" i="17"/>
  <c r="Y16" i="17"/>
  <c r="W16" i="17"/>
  <c r="X16" i="17"/>
  <c r="T16" i="17"/>
  <c r="S16" i="17"/>
  <c r="R16" i="17"/>
  <c r="U16" i="17"/>
  <c r="K16" i="15"/>
  <c r="I16" i="15"/>
  <c r="N15" i="15"/>
  <c r="N15" i="13"/>
  <c r="W16" i="13"/>
  <c r="Y16" i="13"/>
  <c r="X16" i="13"/>
  <c r="S16" i="13"/>
  <c r="T16" i="13"/>
  <c r="N16" i="13" s="1"/>
  <c r="R16" i="13"/>
  <c r="U16" i="13"/>
  <c r="O15" i="13"/>
  <c r="J17" i="13" s="1"/>
  <c r="J17" i="15" l="1"/>
  <c r="I17" i="15" s="1"/>
  <c r="J16" i="16"/>
  <c r="K16" i="16" s="1"/>
  <c r="Q16" i="16" s="1"/>
  <c r="N16" i="17"/>
  <c r="K15" i="16"/>
  <c r="V15" i="16" s="1"/>
  <c r="J18" i="17"/>
  <c r="O16" i="17"/>
  <c r="Q17" i="17"/>
  <c r="V17" i="17"/>
  <c r="M17" i="17"/>
  <c r="L17" i="17"/>
  <c r="Q16" i="15"/>
  <c r="L16" i="15"/>
  <c r="V16" i="15"/>
  <c r="M16" i="15"/>
  <c r="O16" i="13"/>
  <c r="J18" i="13"/>
  <c r="K17" i="13"/>
  <c r="I17" i="13"/>
  <c r="K17" i="15" l="1"/>
  <c r="M17" i="15" s="1"/>
  <c r="Q15" i="16"/>
  <c r="V16" i="16"/>
  <c r="L15" i="16"/>
  <c r="L16" i="16" s="1"/>
  <c r="T16" i="16" s="1"/>
  <c r="M15" i="16"/>
  <c r="Y15" i="16" s="1"/>
  <c r="I16" i="16"/>
  <c r="T17" i="17"/>
  <c r="U17" i="17"/>
  <c r="S17" i="17"/>
  <c r="R17" i="17"/>
  <c r="Y17" i="17"/>
  <c r="X17" i="17"/>
  <c r="W17" i="17"/>
  <c r="Z17" i="17"/>
  <c r="K18" i="17"/>
  <c r="I18" i="17"/>
  <c r="S16" i="16"/>
  <c r="R16" i="16"/>
  <c r="U16" i="16"/>
  <c r="Z16" i="15"/>
  <c r="Y16" i="15"/>
  <c r="X16" i="15"/>
  <c r="W16" i="15"/>
  <c r="S16" i="15"/>
  <c r="U16" i="15"/>
  <c r="R16" i="15"/>
  <c r="T16" i="15"/>
  <c r="K18" i="13"/>
  <c r="I18" i="13"/>
  <c r="Q17" i="13"/>
  <c r="V17" i="13"/>
  <c r="M17" i="13"/>
  <c r="L17" i="13"/>
  <c r="W17" i="15" l="1"/>
  <c r="Z17" i="15"/>
  <c r="O16" i="15"/>
  <c r="V17" i="15"/>
  <c r="Y17" i="15" s="1"/>
  <c r="Q17" i="15"/>
  <c r="L17" i="15"/>
  <c r="T17" i="15" s="1"/>
  <c r="Z15" i="16"/>
  <c r="W15" i="16"/>
  <c r="M16" i="16"/>
  <c r="Z16" i="16" s="1"/>
  <c r="X15" i="16"/>
  <c r="T15" i="16"/>
  <c r="R15" i="16"/>
  <c r="X16" i="16"/>
  <c r="S15" i="16"/>
  <c r="U15" i="16"/>
  <c r="Y16" i="16"/>
  <c r="N17" i="17"/>
  <c r="J19" i="17" s="1"/>
  <c r="O17" i="17"/>
  <c r="V18" i="17"/>
  <c r="M18" i="17"/>
  <c r="Q18" i="17"/>
  <c r="L18" i="17"/>
  <c r="X17" i="15"/>
  <c r="R17" i="15"/>
  <c r="S17" i="15"/>
  <c r="N16" i="15"/>
  <c r="J18" i="15" s="1"/>
  <c r="Y17" i="13"/>
  <c r="X17" i="13"/>
  <c r="W17" i="13"/>
  <c r="Z17" i="13"/>
  <c r="U17" i="13"/>
  <c r="T17" i="13"/>
  <c r="N17" i="13" s="1"/>
  <c r="S17" i="13"/>
  <c r="R17" i="13"/>
  <c r="L18" i="13"/>
  <c r="V18" i="13"/>
  <c r="M18" i="13"/>
  <c r="Q18" i="13"/>
  <c r="U17" i="15" l="1"/>
  <c r="N17" i="15" s="1"/>
  <c r="J19" i="15" s="1"/>
  <c r="I19" i="15" s="1"/>
  <c r="O17" i="15"/>
  <c r="W16" i="16"/>
  <c r="N15" i="16"/>
  <c r="N16" i="16" s="1"/>
  <c r="O15" i="16"/>
  <c r="O16" i="16" s="1"/>
  <c r="J17" i="16"/>
  <c r="I17" i="16" s="1"/>
  <c r="Y18" i="17"/>
  <c r="X18" i="17"/>
  <c r="W18" i="17"/>
  <c r="Z18" i="17"/>
  <c r="U18" i="17"/>
  <c r="T18" i="17"/>
  <c r="N18" i="17" s="1"/>
  <c r="S18" i="17"/>
  <c r="R18" i="17"/>
  <c r="K19" i="17"/>
  <c r="I19" i="17"/>
  <c r="K18" i="15"/>
  <c r="I18" i="15"/>
  <c r="O17" i="13"/>
  <c r="J19" i="13"/>
  <c r="K19" i="13" s="1"/>
  <c r="Z18" i="13"/>
  <c r="Y18" i="13"/>
  <c r="X18" i="13"/>
  <c r="W18" i="13"/>
  <c r="U18" i="13"/>
  <c r="T18" i="13"/>
  <c r="N18" i="13" s="1"/>
  <c r="S18" i="13"/>
  <c r="R18" i="13"/>
  <c r="K19" i="15" l="1"/>
  <c r="M19" i="15" s="1"/>
  <c r="J20" i="17"/>
  <c r="O18" i="17"/>
  <c r="J18" i="16"/>
  <c r="I18" i="16" s="1"/>
  <c r="K17" i="16"/>
  <c r="L17" i="16" s="1"/>
  <c r="K20" i="17"/>
  <c r="I20" i="17"/>
  <c r="Q19" i="17"/>
  <c r="V19" i="17"/>
  <c r="M19" i="17"/>
  <c r="L19" i="17"/>
  <c r="Q18" i="15"/>
  <c r="M18" i="15"/>
  <c r="L18" i="15"/>
  <c r="L19" i="15" s="1"/>
  <c r="V18" i="15"/>
  <c r="I19" i="13"/>
  <c r="O18" i="13"/>
  <c r="Q19" i="13"/>
  <c r="V19" i="13"/>
  <c r="M19" i="13"/>
  <c r="L19" i="13"/>
  <c r="Q19" i="15" l="1"/>
  <c r="R19" i="15" s="1"/>
  <c r="V19" i="15"/>
  <c r="Z19" i="15" s="1"/>
  <c r="K18" i="16"/>
  <c r="V18" i="16" s="1"/>
  <c r="M17" i="16"/>
  <c r="V17" i="16"/>
  <c r="Q17" i="16"/>
  <c r="S17" i="16" s="1"/>
  <c r="V20" i="17"/>
  <c r="M20" i="17"/>
  <c r="Q20" i="17"/>
  <c r="Z19" i="17"/>
  <c r="Y19" i="17"/>
  <c r="X19" i="17"/>
  <c r="W19" i="17"/>
  <c r="S19" i="17"/>
  <c r="R19" i="17"/>
  <c r="U19" i="17"/>
  <c r="T19" i="17"/>
  <c r="L20" i="17"/>
  <c r="S18" i="15"/>
  <c r="U18" i="15"/>
  <c r="R18" i="15"/>
  <c r="T18" i="15"/>
  <c r="X18" i="15"/>
  <c r="Z18" i="15"/>
  <c r="Y18" i="15"/>
  <c r="W18" i="15"/>
  <c r="Y19" i="15"/>
  <c r="X19" i="15"/>
  <c r="W19" i="15"/>
  <c r="J20" i="13"/>
  <c r="I20" i="13" s="1"/>
  <c r="Z19" i="13"/>
  <c r="Y19" i="13"/>
  <c r="X19" i="13"/>
  <c r="W19" i="13"/>
  <c r="S19" i="13"/>
  <c r="R19" i="13"/>
  <c r="U19" i="13"/>
  <c r="T19" i="13"/>
  <c r="N19" i="13" s="1"/>
  <c r="T19" i="15" l="1"/>
  <c r="S19" i="15"/>
  <c r="U19" i="15"/>
  <c r="T17" i="16"/>
  <c r="Y17" i="16"/>
  <c r="X17" i="16"/>
  <c r="Z17" i="16"/>
  <c r="Q18" i="16"/>
  <c r="L18" i="16"/>
  <c r="U17" i="16"/>
  <c r="M18" i="16"/>
  <c r="W18" i="16" s="1"/>
  <c r="W17" i="16"/>
  <c r="R17" i="16"/>
  <c r="U20" i="17"/>
  <c r="T20" i="17"/>
  <c r="S20" i="17"/>
  <c r="R20" i="17"/>
  <c r="N19" i="17"/>
  <c r="J21" i="17" s="1"/>
  <c r="O19" i="17"/>
  <c r="X20" i="17"/>
  <c r="W20" i="17"/>
  <c r="Z20" i="17"/>
  <c r="Y20" i="17"/>
  <c r="N18" i="15"/>
  <c r="O18" i="15"/>
  <c r="J20" i="15" s="1"/>
  <c r="N19" i="15"/>
  <c r="O19" i="15"/>
  <c r="O19" i="13"/>
  <c r="K20" i="13"/>
  <c r="V20" i="13" s="1"/>
  <c r="J21" i="13"/>
  <c r="K21" i="13" s="1"/>
  <c r="N17" i="16" l="1"/>
  <c r="O17" i="16"/>
  <c r="U18" i="16"/>
  <c r="T18" i="16"/>
  <c r="S18" i="16"/>
  <c r="R18" i="16"/>
  <c r="Y18" i="16"/>
  <c r="Z18" i="16"/>
  <c r="X18" i="16"/>
  <c r="K21" i="17"/>
  <c r="I21" i="17"/>
  <c r="O20" i="17"/>
  <c r="N20" i="17"/>
  <c r="J22" i="17" s="1"/>
  <c r="I20" i="15"/>
  <c r="K20" i="15"/>
  <c r="J21" i="15"/>
  <c r="I21" i="15" s="1"/>
  <c r="L20" i="13"/>
  <c r="Q20" i="13"/>
  <c r="M20" i="13"/>
  <c r="Z20" i="13" s="1"/>
  <c r="I21" i="13"/>
  <c r="X20" i="13"/>
  <c r="W20" i="13"/>
  <c r="Y20" i="13"/>
  <c r="Q21" i="13"/>
  <c r="V21" i="13"/>
  <c r="M21" i="13"/>
  <c r="O18" i="16" l="1"/>
  <c r="J19" i="16"/>
  <c r="I19" i="16" s="1"/>
  <c r="N18" i="16"/>
  <c r="K22" i="17"/>
  <c r="I22" i="17"/>
  <c r="Q21" i="17"/>
  <c r="V21" i="17"/>
  <c r="M21" i="17"/>
  <c r="L21" i="17"/>
  <c r="V20" i="15"/>
  <c r="Q20" i="15"/>
  <c r="M20" i="15"/>
  <c r="L20" i="15"/>
  <c r="K21" i="15"/>
  <c r="J22" i="15" s="1"/>
  <c r="I22" i="15" s="1"/>
  <c r="U20" i="13"/>
  <c r="R20" i="13"/>
  <c r="S20" i="13"/>
  <c r="T20" i="13"/>
  <c r="N20" i="13" s="1"/>
  <c r="L21" i="13"/>
  <c r="S21" i="13" s="1"/>
  <c r="O20" i="13"/>
  <c r="J22" i="13"/>
  <c r="Z21" i="13"/>
  <c r="Y21" i="13"/>
  <c r="X21" i="13"/>
  <c r="W21" i="13"/>
  <c r="K19" i="16" l="1"/>
  <c r="V19" i="16" s="1"/>
  <c r="J20" i="16"/>
  <c r="I20" i="16" s="1"/>
  <c r="Z21" i="17"/>
  <c r="Y21" i="17"/>
  <c r="X21" i="17"/>
  <c r="W21" i="17"/>
  <c r="U21" i="17"/>
  <c r="T21" i="17"/>
  <c r="N21" i="17" s="1"/>
  <c r="S21" i="17"/>
  <c r="R21" i="17"/>
  <c r="L22" i="17"/>
  <c r="Q22" i="17"/>
  <c r="V22" i="17"/>
  <c r="M22" i="17"/>
  <c r="X20" i="15"/>
  <c r="Z20" i="15"/>
  <c r="W20" i="15"/>
  <c r="Y20" i="15"/>
  <c r="T20" i="15"/>
  <c r="U20" i="15"/>
  <c r="R20" i="15"/>
  <c r="S20" i="15"/>
  <c r="K22" i="15"/>
  <c r="Q21" i="15"/>
  <c r="V21" i="15"/>
  <c r="M21" i="15"/>
  <c r="L21" i="15"/>
  <c r="R21" i="13"/>
  <c r="U21" i="13"/>
  <c r="T21" i="13"/>
  <c r="N21" i="13" s="1"/>
  <c r="O21" i="13"/>
  <c r="K22" i="13"/>
  <c r="I22" i="13"/>
  <c r="O21" i="17" l="1"/>
  <c r="J23" i="17" s="1"/>
  <c r="L19" i="16"/>
  <c r="Q19" i="16"/>
  <c r="M19" i="16"/>
  <c r="Y19" i="16" s="1"/>
  <c r="K20" i="16"/>
  <c r="Q20" i="16" s="1"/>
  <c r="Y22" i="17"/>
  <c r="X22" i="17"/>
  <c r="W22" i="17"/>
  <c r="Z22" i="17"/>
  <c r="U22" i="17"/>
  <c r="T22" i="17"/>
  <c r="R22" i="17"/>
  <c r="S22" i="17"/>
  <c r="O20" i="15"/>
  <c r="N20" i="15"/>
  <c r="L22" i="15"/>
  <c r="Z21" i="15"/>
  <c r="Y21" i="15"/>
  <c r="X21" i="15"/>
  <c r="W21" i="15"/>
  <c r="T21" i="15"/>
  <c r="S21" i="15"/>
  <c r="R21" i="15"/>
  <c r="U21" i="15"/>
  <c r="V22" i="15"/>
  <c r="M22" i="15"/>
  <c r="Q22" i="15"/>
  <c r="Q22" i="13"/>
  <c r="V22" i="13"/>
  <c r="M22" i="13"/>
  <c r="L22" i="13"/>
  <c r="J23" i="13"/>
  <c r="Z19" i="16" l="1"/>
  <c r="X19" i="16"/>
  <c r="N22" i="17"/>
  <c r="J24" i="17" s="1"/>
  <c r="K24" i="17" s="1"/>
  <c r="O22" i="17"/>
  <c r="U19" i="16"/>
  <c r="W19" i="16"/>
  <c r="V20" i="16"/>
  <c r="L20" i="16"/>
  <c r="U20" i="16" s="1"/>
  <c r="T19" i="16"/>
  <c r="M20" i="16"/>
  <c r="R19" i="16"/>
  <c r="S19" i="16"/>
  <c r="K23" i="17"/>
  <c r="I23" i="17"/>
  <c r="I24" i="17"/>
  <c r="U22" i="15"/>
  <c r="R22" i="15"/>
  <c r="O21" i="15"/>
  <c r="S22" i="15"/>
  <c r="X22" i="15"/>
  <c r="W22" i="15"/>
  <c r="Z22" i="15"/>
  <c r="Y22" i="15"/>
  <c r="T22" i="15"/>
  <c r="N21" i="15"/>
  <c r="U22" i="13"/>
  <c r="T22" i="13"/>
  <c r="S22" i="13"/>
  <c r="R22" i="13"/>
  <c r="Y22" i="13"/>
  <c r="X22" i="13"/>
  <c r="W22" i="13"/>
  <c r="Z22" i="13"/>
  <c r="K23" i="13"/>
  <c r="I23" i="13"/>
  <c r="N19" i="16" l="1"/>
  <c r="O19" i="16"/>
  <c r="Z20" i="16"/>
  <c r="S20" i="16"/>
  <c r="R20" i="16"/>
  <c r="T20" i="16"/>
  <c r="W20" i="16"/>
  <c r="X20" i="16"/>
  <c r="Y20" i="16"/>
  <c r="Q24" i="17"/>
  <c r="V24" i="17"/>
  <c r="V23" i="17"/>
  <c r="M23" i="17"/>
  <c r="Q23" i="17"/>
  <c r="L23" i="17"/>
  <c r="O22" i="15"/>
  <c r="N22" i="15"/>
  <c r="J23" i="15"/>
  <c r="I23" i="15" s="1"/>
  <c r="N22" i="13"/>
  <c r="O22" i="13"/>
  <c r="J24" i="13"/>
  <c r="V23" i="13"/>
  <c r="M23" i="13"/>
  <c r="Q23" i="13"/>
  <c r="L23" i="13"/>
  <c r="N20" i="16" l="1"/>
  <c r="J21" i="16"/>
  <c r="I21" i="16" s="1"/>
  <c r="O20" i="16"/>
  <c r="J22" i="16" s="1"/>
  <c r="I22" i="16" s="1"/>
  <c r="W23" i="17"/>
  <c r="Z23" i="17"/>
  <c r="Y23" i="17"/>
  <c r="X23" i="17"/>
  <c r="U23" i="17"/>
  <c r="T23" i="17"/>
  <c r="S23" i="17"/>
  <c r="R23" i="17"/>
  <c r="M24" i="17"/>
  <c r="L24" i="17"/>
  <c r="J24" i="15"/>
  <c r="I24" i="15" s="1"/>
  <c r="K23" i="15"/>
  <c r="Q23" i="15" s="1"/>
  <c r="K24" i="13"/>
  <c r="I24" i="13"/>
  <c r="U23" i="13"/>
  <c r="T23" i="13"/>
  <c r="S23" i="13"/>
  <c r="R23" i="13"/>
  <c r="Z23" i="13"/>
  <c r="Y23" i="13"/>
  <c r="X23" i="13"/>
  <c r="W23" i="13"/>
  <c r="K21" i="16" l="1"/>
  <c r="Q21" i="16" s="1"/>
  <c r="O23" i="17"/>
  <c r="N23" i="17"/>
  <c r="K22" i="16"/>
  <c r="Q22" i="16" s="1"/>
  <c r="J25" i="17"/>
  <c r="T24" i="17"/>
  <c r="S24" i="17"/>
  <c r="R24" i="17"/>
  <c r="U24" i="17"/>
  <c r="Z24" i="17"/>
  <c r="Y24" i="17"/>
  <c r="X24" i="17"/>
  <c r="W24" i="17"/>
  <c r="K24" i="15"/>
  <c r="M23" i="15"/>
  <c r="L23" i="15"/>
  <c r="T23" i="15" s="1"/>
  <c r="V23" i="15"/>
  <c r="N23" i="13"/>
  <c r="O23" i="13"/>
  <c r="Q24" i="13"/>
  <c r="V24" i="13"/>
  <c r="M24" i="13"/>
  <c r="L24" i="13"/>
  <c r="V22" i="16" l="1"/>
  <c r="L21" i="16"/>
  <c r="L22" i="16" s="1"/>
  <c r="M21" i="16"/>
  <c r="M22" i="16" s="1"/>
  <c r="V21" i="16"/>
  <c r="O24" i="17"/>
  <c r="N24" i="17"/>
  <c r="J26" i="17" s="1"/>
  <c r="K25" i="17"/>
  <c r="I25" i="17"/>
  <c r="S23" i="15"/>
  <c r="R23" i="15"/>
  <c r="U23" i="15"/>
  <c r="Y23" i="15"/>
  <c r="L24" i="15"/>
  <c r="Z23" i="15"/>
  <c r="N23" i="15" s="1"/>
  <c r="X23" i="15"/>
  <c r="Q24" i="15"/>
  <c r="M24" i="15"/>
  <c r="V24" i="15"/>
  <c r="W23" i="15"/>
  <c r="J25" i="13"/>
  <c r="K25" i="13" s="1"/>
  <c r="Z24" i="13"/>
  <c r="Y24" i="13"/>
  <c r="X24" i="13"/>
  <c r="W24" i="13"/>
  <c r="S24" i="13"/>
  <c r="R24" i="13"/>
  <c r="O24" i="13" s="1"/>
  <c r="U24" i="13"/>
  <c r="T24" i="13"/>
  <c r="N24" i="13" s="1"/>
  <c r="Z22" i="16" l="1"/>
  <c r="X22" i="16"/>
  <c r="W22" i="16"/>
  <c r="Y22" i="16"/>
  <c r="T22" i="16"/>
  <c r="S22" i="16"/>
  <c r="U22" i="16"/>
  <c r="R21" i="16"/>
  <c r="O21" i="16" s="1"/>
  <c r="S21" i="16"/>
  <c r="T21" i="16"/>
  <c r="U21" i="16"/>
  <c r="Y21" i="16"/>
  <c r="X21" i="16"/>
  <c r="Z21" i="16"/>
  <c r="W21" i="16"/>
  <c r="R22" i="16"/>
  <c r="O22" i="16" s="1"/>
  <c r="Q25" i="17"/>
  <c r="V25" i="17"/>
  <c r="M25" i="17"/>
  <c r="L25" i="17"/>
  <c r="K26" i="17"/>
  <c r="I26" i="17"/>
  <c r="Z24" i="15"/>
  <c r="S24" i="15"/>
  <c r="Y24" i="15"/>
  <c r="U24" i="15"/>
  <c r="O23" i="15"/>
  <c r="J25" i="15"/>
  <c r="I25" i="15" s="1"/>
  <c r="W24" i="15"/>
  <c r="X24" i="15"/>
  <c r="T24" i="15"/>
  <c r="R24" i="15"/>
  <c r="J26" i="13"/>
  <c r="K26" i="13" s="1"/>
  <c r="I25" i="13"/>
  <c r="I26" i="13"/>
  <c r="Q25" i="13"/>
  <c r="V25" i="13"/>
  <c r="M25" i="13"/>
  <c r="L25" i="13"/>
  <c r="N21" i="16" l="1"/>
  <c r="J23" i="16" s="1"/>
  <c r="K23" i="16" s="1"/>
  <c r="V23" i="16" s="1"/>
  <c r="V26" i="17"/>
  <c r="M26" i="17"/>
  <c r="Q26" i="17"/>
  <c r="L26" i="17"/>
  <c r="Z25" i="17"/>
  <c r="Y25" i="17"/>
  <c r="X25" i="17"/>
  <c r="W25" i="17"/>
  <c r="R25" i="17"/>
  <c r="U25" i="17"/>
  <c r="T25" i="17"/>
  <c r="S25" i="17"/>
  <c r="N24" i="15"/>
  <c r="O24" i="15"/>
  <c r="K25" i="15"/>
  <c r="V25" i="15" s="1"/>
  <c r="L26" i="13"/>
  <c r="U25" i="13"/>
  <c r="T25" i="13"/>
  <c r="S25" i="13"/>
  <c r="R25" i="13"/>
  <c r="Y25" i="13"/>
  <c r="X25" i="13"/>
  <c r="W25" i="13"/>
  <c r="Z25" i="13"/>
  <c r="V26" i="13"/>
  <c r="M26" i="13"/>
  <c r="Q26" i="13"/>
  <c r="U26" i="13" s="1"/>
  <c r="M23" i="16" l="1"/>
  <c r="I23" i="16"/>
  <c r="L23" i="16"/>
  <c r="T23" i="16" s="1"/>
  <c r="Q23" i="16"/>
  <c r="N22" i="16"/>
  <c r="J24" i="16" s="1"/>
  <c r="S23" i="16"/>
  <c r="X23" i="16"/>
  <c r="W23" i="16"/>
  <c r="U26" i="17"/>
  <c r="T26" i="17"/>
  <c r="S26" i="17"/>
  <c r="R26" i="17"/>
  <c r="O25" i="17"/>
  <c r="N25" i="17"/>
  <c r="J27" i="17" s="1"/>
  <c r="X26" i="17"/>
  <c r="W26" i="17"/>
  <c r="Z26" i="17"/>
  <c r="Y26" i="17"/>
  <c r="J26" i="15"/>
  <c r="I26" i="15" s="1"/>
  <c r="L25" i="15"/>
  <c r="Q25" i="15"/>
  <c r="M25" i="15"/>
  <c r="W25" i="15" s="1"/>
  <c r="N25" i="13"/>
  <c r="O25" i="13"/>
  <c r="R26" i="13"/>
  <c r="W26" i="13"/>
  <c r="Z26" i="13"/>
  <c r="Y26" i="13"/>
  <c r="X26" i="13"/>
  <c r="S26" i="13"/>
  <c r="T26" i="13"/>
  <c r="I24" i="16" l="1"/>
  <c r="K24" i="16"/>
  <c r="R23" i="16"/>
  <c r="O23" i="16" s="1"/>
  <c r="U23" i="16"/>
  <c r="Y23" i="16"/>
  <c r="Z23" i="16"/>
  <c r="O26" i="17"/>
  <c r="N26" i="17"/>
  <c r="K27" i="17"/>
  <c r="I27" i="17"/>
  <c r="K26" i="15"/>
  <c r="M26" i="15" s="1"/>
  <c r="U25" i="15"/>
  <c r="X25" i="15"/>
  <c r="R25" i="15"/>
  <c r="S25" i="15"/>
  <c r="T25" i="15"/>
  <c r="Y25" i="15"/>
  <c r="Z25" i="15"/>
  <c r="N26" i="13"/>
  <c r="O26" i="13"/>
  <c r="J27" i="13"/>
  <c r="K27" i="13" s="1"/>
  <c r="N23" i="16" l="1"/>
  <c r="J25" i="16" s="1"/>
  <c r="K25" i="16" s="1"/>
  <c r="Q25" i="16" s="1"/>
  <c r="L24" i="16"/>
  <c r="M24" i="16"/>
  <c r="V24" i="16"/>
  <c r="Z24" i="16" s="1"/>
  <c r="Q24" i="16"/>
  <c r="S24" i="16" s="1"/>
  <c r="J28" i="17"/>
  <c r="I28" i="17" s="1"/>
  <c r="I25" i="16"/>
  <c r="V25" i="16"/>
  <c r="L25" i="16"/>
  <c r="K28" i="17"/>
  <c r="V27" i="17"/>
  <c r="M27" i="17"/>
  <c r="Q27" i="17"/>
  <c r="L27" i="17"/>
  <c r="V26" i="15"/>
  <c r="Z26" i="15" s="1"/>
  <c r="L26" i="15"/>
  <c r="R26" i="15" s="1"/>
  <c r="Q26" i="15"/>
  <c r="O25" i="15"/>
  <c r="N25" i="15"/>
  <c r="J28" i="13"/>
  <c r="K28" i="13" s="1"/>
  <c r="I27" i="13"/>
  <c r="I28" i="13"/>
  <c r="Q27" i="13"/>
  <c r="V27" i="13"/>
  <c r="M27" i="13"/>
  <c r="L27" i="13"/>
  <c r="Q28" i="13"/>
  <c r="V28" i="13"/>
  <c r="T26" i="15" l="1"/>
  <c r="W24" i="16"/>
  <c r="Y24" i="16"/>
  <c r="X24" i="16"/>
  <c r="M25" i="16"/>
  <c r="R24" i="16"/>
  <c r="O24" i="16" s="1"/>
  <c r="U24" i="16"/>
  <c r="T24" i="16"/>
  <c r="N24" i="16" s="1"/>
  <c r="J26" i="16" s="1"/>
  <c r="I26" i="16" s="1"/>
  <c r="S25" i="16"/>
  <c r="R25" i="16"/>
  <c r="T25" i="16"/>
  <c r="U25" i="16"/>
  <c r="W25" i="16"/>
  <c r="X25" i="16"/>
  <c r="Z25" i="16"/>
  <c r="Y25" i="16"/>
  <c r="U27" i="17"/>
  <c r="T27" i="17"/>
  <c r="S27" i="17"/>
  <c r="R27" i="17"/>
  <c r="Z27" i="17"/>
  <c r="Y27" i="17"/>
  <c r="X27" i="17"/>
  <c r="W27" i="17"/>
  <c r="L28" i="17"/>
  <c r="Q28" i="17"/>
  <c r="V28" i="17"/>
  <c r="M28" i="17"/>
  <c r="U26" i="15"/>
  <c r="S26" i="15"/>
  <c r="W26" i="15"/>
  <c r="X26" i="15"/>
  <c r="Y26" i="15"/>
  <c r="J27" i="15"/>
  <c r="U27" i="13"/>
  <c r="T27" i="13"/>
  <c r="S27" i="13"/>
  <c r="R27" i="13"/>
  <c r="L28" i="13"/>
  <c r="Z27" i="13"/>
  <c r="Y27" i="13"/>
  <c r="X27" i="13"/>
  <c r="W27" i="13"/>
  <c r="M28" i="13"/>
  <c r="O26" i="15" l="1"/>
  <c r="N26" i="15"/>
  <c r="K26" i="16"/>
  <c r="V26" i="16" s="1"/>
  <c r="L26" i="16"/>
  <c r="Q26" i="16"/>
  <c r="N25" i="16"/>
  <c r="O25" i="16"/>
  <c r="Z28" i="17"/>
  <c r="Y28" i="17"/>
  <c r="X28" i="17"/>
  <c r="W28" i="17"/>
  <c r="O27" i="17"/>
  <c r="N27" i="17"/>
  <c r="J29" i="17" s="1"/>
  <c r="T28" i="17"/>
  <c r="S28" i="17"/>
  <c r="R28" i="17"/>
  <c r="U28" i="17"/>
  <c r="K27" i="15"/>
  <c r="Q27" i="15" s="1"/>
  <c r="I27" i="15"/>
  <c r="N27" i="13"/>
  <c r="O27" i="13"/>
  <c r="S28" i="13"/>
  <c r="R28" i="13"/>
  <c r="U28" i="13"/>
  <c r="T28" i="13"/>
  <c r="N28" i="13" s="1"/>
  <c r="J29" i="13"/>
  <c r="Z28" i="13"/>
  <c r="Y28" i="13"/>
  <c r="X28" i="13"/>
  <c r="W28" i="13"/>
  <c r="M26" i="16" l="1"/>
  <c r="N28" i="17"/>
  <c r="T26" i="16"/>
  <c r="U26" i="16"/>
  <c r="S26" i="16"/>
  <c r="R26" i="16"/>
  <c r="Z26" i="16"/>
  <c r="J27" i="16"/>
  <c r="K27" i="16" s="1"/>
  <c r="K29" i="17"/>
  <c r="I29" i="17"/>
  <c r="O28" i="17"/>
  <c r="J30" i="17" s="1"/>
  <c r="L27" i="15"/>
  <c r="M27" i="15"/>
  <c r="J28" i="15"/>
  <c r="V27" i="15"/>
  <c r="O28" i="13"/>
  <c r="K29" i="13"/>
  <c r="I29" i="13"/>
  <c r="Z27" i="15" l="1"/>
  <c r="W26" i="16"/>
  <c r="X26" i="16"/>
  <c r="Y26" i="16"/>
  <c r="N26" i="16" s="1"/>
  <c r="O26" i="16"/>
  <c r="I27" i="16"/>
  <c r="Q27" i="16"/>
  <c r="M27" i="16"/>
  <c r="V27" i="16"/>
  <c r="L27" i="16"/>
  <c r="K30" i="17"/>
  <c r="I30" i="17"/>
  <c r="Q29" i="17"/>
  <c r="V29" i="17"/>
  <c r="M29" i="17"/>
  <c r="L29" i="17"/>
  <c r="X27" i="15"/>
  <c r="W27" i="15"/>
  <c r="K28" i="15"/>
  <c r="I28" i="15"/>
  <c r="Y27" i="15"/>
  <c r="U27" i="15"/>
  <c r="S27" i="15"/>
  <c r="T27" i="15"/>
  <c r="N27" i="15" s="1"/>
  <c r="R27" i="15"/>
  <c r="J30" i="13"/>
  <c r="I30" i="13" s="1"/>
  <c r="V29" i="13"/>
  <c r="M29" i="13"/>
  <c r="Q29" i="13"/>
  <c r="L29" i="13"/>
  <c r="J28" i="16" l="1"/>
  <c r="I28" i="16" s="1"/>
  <c r="T27" i="16"/>
  <c r="U27" i="16"/>
  <c r="R27" i="16"/>
  <c r="S27" i="16"/>
  <c r="Y27" i="16"/>
  <c r="Z27" i="16"/>
  <c r="X27" i="16"/>
  <c r="W27" i="16"/>
  <c r="U29" i="17"/>
  <c r="T29" i="17"/>
  <c r="S29" i="17"/>
  <c r="R29" i="17"/>
  <c r="Y29" i="17"/>
  <c r="X29" i="17"/>
  <c r="W29" i="17"/>
  <c r="Z29" i="17"/>
  <c r="L30" i="17"/>
  <c r="V30" i="17"/>
  <c r="M30" i="17"/>
  <c r="Q30" i="17"/>
  <c r="O27" i="15"/>
  <c r="J29" i="15" s="1"/>
  <c r="Q28" i="15"/>
  <c r="L28" i="15"/>
  <c r="V28" i="15"/>
  <c r="M28" i="15"/>
  <c r="K30" i="13"/>
  <c r="V30" i="13" s="1"/>
  <c r="U29" i="13"/>
  <c r="T29" i="13"/>
  <c r="S29" i="13"/>
  <c r="R29" i="13"/>
  <c r="X29" i="13"/>
  <c r="W29" i="13"/>
  <c r="Z29" i="13"/>
  <c r="Y29" i="13"/>
  <c r="K28" i="16" l="1"/>
  <c r="Q28" i="16" s="1"/>
  <c r="O27" i="16"/>
  <c r="N27" i="16"/>
  <c r="O29" i="17"/>
  <c r="W30" i="17"/>
  <c r="Z30" i="17"/>
  <c r="Y30" i="17"/>
  <c r="X30" i="17"/>
  <c r="N29" i="17"/>
  <c r="U30" i="17"/>
  <c r="T30" i="17"/>
  <c r="S30" i="17"/>
  <c r="R30" i="17"/>
  <c r="I29" i="15"/>
  <c r="K29" i="15"/>
  <c r="L29" i="15" s="1"/>
  <c r="Z28" i="15"/>
  <c r="Y28" i="15"/>
  <c r="X28" i="15"/>
  <c r="W28" i="15"/>
  <c r="T28" i="15"/>
  <c r="S28" i="15"/>
  <c r="R28" i="15"/>
  <c r="U28" i="15"/>
  <c r="N29" i="13"/>
  <c r="Q30" i="13"/>
  <c r="L30" i="13"/>
  <c r="U30" i="13" s="1"/>
  <c r="M30" i="13"/>
  <c r="Z30" i="13" s="1"/>
  <c r="O29" i="13"/>
  <c r="J31" i="13" s="1"/>
  <c r="V29" i="15" l="1"/>
  <c r="M28" i="16"/>
  <c r="V28" i="16"/>
  <c r="L28" i="16"/>
  <c r="S28" i="16" s="1"/>
  <c r="N30" i="17"/>
  <c r="J31" i="17"/>
  <c r="K31" i="17" s="1"/>
  <c r="Y28" i="16"/>
  <c r="X28" i="16"/>
  <c r="T28" i="16"/>
  <c r="W28" i="16"/>
  <c r="Z28" i="16"/>
  <c r="J29" i="16"/>
  <c r="I31" i="17"/>
  <c r="O30" i="17"/>
  <c r="J32" i="17" s="1"/>
  <c r="M29" i="15"/>
  <c r="Q29" i="15"/>
  <c r="R29" i="15" s="1"/>
  <c r="N28" i="15"/>
  <c r="J30" i="15" s="1"/>
  <c r="I30" i="15" s="1"/>
  <c r="O28" i="15"/>
  <c r="T30" i="13"/>
  <c r="W30" i="13"/>
  <c r="X30" i="13"/>
  <c r="Y30" i="13"/>
  <c r="R30" i="13"/>
  <c r="O30" i="13" s="1"/>
  <c r="S30" i="13"/>
  <c r="K31" i="13"/>
  <c r="I31" i="13"/>
  <c r="U28" i="16" l="1"/>
  <c r="R28" i="16"/>
  <c r="O28" i="16"/>
  <c r="N28" i="16"/>
  <c r="J30" i="16" s="1"/>
  <c r="I29" i="16"/>
  <c r="K29" i="16"/>
  <c r="K32" i="17"/>
  <c r="I32" i="17"/>
  <c r="Q31" i="17"/>
  <c r="L32" i="17"/>
  <c r="V31" i="17"/>
  <c r="M31" i="17"/>
  <c r="L31" i="17"/>
  <c r="Z29" i="15"/>
  <c r="W29" i="15"/>
  <c r="O29" i="15" s="1"/>
  <c r="Y29" i="15"/>
  <c r="X29" i="15"/>
  <c r="U29" i="15"/>
  <c r="T29" i="15"/>
  <c r="S29" i="15"/>
  <c r="K30" i="15"/>
  <c r="Q30" i="15" s="1"/>
  <c r="N30" i="13"/>
  <c r="J32" i="13" s="1"/>
  <c r="K32" i="13" s="1"/>
  <c r="Q31" i="13"/>
  <c r="V31" i="13"/>
  <c r="M31" i="13"/>
  <c r="L31" i="13"/>
  <c r="N29" i="15" l="1"/>
  <c r="J31" i="15" s="1"/>
  <c r="I31" i="15" s="1"/>
  <c r="K30" i="16"/>
  <c r="I30" i="16"/>
  <c r="M29" i="16"/>
  <c r="Q29" i="16"/>
  <c r="V29" i="16"/>
  <c r="L29" i="16"/>
  <c r="Z31" i="17"/>
  <c r="Y31" i="17"/>
  <c r="X31" i="17"/>
  <c r="W31" i="17"/>
  <c r="U31" i="17"/>
  <c r="T31" i="17"/>
  <c r="S31" i="17"/>
  <c r="R31" i="17"/>
  <c r="O31" i="17" s="1"/>
  <c r="Q32" i="17"/>
  <c r="R32" i="17" s="1"/>
  <c r="V32" i="17"/>
  <c r="M32" i="17"/>
  <c r="L30" i="15"/>
  <c r="S30" i="15" s="1"/>
  <c r="M30" i="15"/>
  <c r="V30" i="15"/>
  <c r="I32" i="13"/>
  <c r="T31" i="13"/>
  <c r="S31" i="13"/>
  <c r="R31" i="13"/>
  <c r="U31" i="13"/>
  <c r="L32" i="13"/>
  <c r="Z31" i="13"/>
  <c r="Y31" i="13"/>
  <c r="X31" i="13"/>
  <c r="W31" i="13"/>
  <c r="Q32" i="13"/>
  <c r="V32" i="13"/>
  <c r="M32" i="13"/>
  <c r="Z30" i="15" l="1"/>
  <c r="X30" i="15"/>
  <c r="K31" i="15"/>
  <c r="Q31" i="15" s="1"/>
  <c r="W30" i="15"/>
  <c r="Y30" i="15"/>
  <c r="T32" i="17"/>
  <c r="L30" i="16"/>
  <c r="Y29" i="16"/>
  <c r="X29" i="16"/>
  <c r="Z29" i="16"/>
  <c r="W29" i="16"/>
  <c r="S29" i="16"/>
  <c r="U29" i="16"/>
  <c r="R29" i="16"/>
  <c r="T29" i="16"/>
  <c r="Q30" i="16"/>
  <c r="M30" i="16"/>
  <c r="V30" i="16"/>
  <c r="U32" i="17"/>
  <c r="S32" i="17"/>
  <c r="N31" i="17"/>
  <c r="J33" i="17" s="1"/>
  <c r="Z32" i="17"/>
  <c r="Y32" i="17"/>
  <c r="X32" i="17"/>
  <c r="W32" i="17"/>
  <c r="O32" i="17" s="1"/>
  <c r="R30" i="15"/>
  <c r="U30" i="15"/>
  <c r="T30" i="15"/>
  <c r="L31" i="15"/>
  <c r="N31" i="13"/>
  <c r="Z32" i="13"/>
  <c r="Y32" i="13"/>
  <c r="X32" i="13"/>
  <c r="W32" i="13"/>
  <c r="O31" i="13"/>
  <c r="R32" i="13"/>
  <c r="U32" i="13"/>
  <c r="T32" i="13"/>
  <c r="S32" i="13"/>
  <c r="N30" i="15" l="1"/>
  <c r="O30" i="15"/>
  <c r="M31" i="15"/>
  <c r="V31" i="15"/>
  <c r="Y31" i="15" s="1"/>
  <c r="N32" i="17"/>
  <c r="S30" i="16"/>
  <c r="U30" i="16"/>
  <c r="X30" i="16"/>
  <c r="W30" i="16"/>
  <c r="Z30" i="16"/>
  <c r="Y30" i="16"/>
  <c r="O29" i="16"/>
  <c r="T30" i="16"/>
  <c r="R30" i="16"/>
  <c r="N29" i="16"/>
  <c r="J34" i="17"/>
  <c r="K33" i="17"/>
  <c r="I33" i="17"/>
  <c r="J32" i="15"/>
  <c r="I32" i="15" s="1"/>
  <c r="Z31" i="15"/>
  <c r="S31" i="15"/>
  <c r="R31" i="15"/>
  <c r="U31" i="15"/>
  <c r="T31" i="15"/>
  <c r="N32" i="13"/>
  <c r="O32" i="13"/>
  <c r="J33" i="13"/>
  <c r="J34" i="13" s="1"/>
  <c r="K34" i="13" s="1"/>
  <c r="K32" i="15" l="1"/>
  <c r="W31" i="15"/>
  <c r="O31" i="15" s="1"/>
  <c r="X31" i="15"/>
  <c r="O30" i="16"/>
  <c r="N30" i="16"/>
  <c r="J31" i="16"/>
  <c r="V33" i="17"/>
  <c r="M33" i="17"/>
  <c r="Q33" i="17"/>
  <c r="L33" i="17"/>
  <c r="K34" i="17"/>
  <c r="L34" i="17" s="1"/>
  <c r="I34" i="17"/>
  <c r="N31" i="15"/>
  <c r="Q32" i="15"/>
  <c r="V32" i="15"/>
  <c r="M32" i="15"/>
  <c r="L32" i="15"/>
  <c r="V34" i="13"/>
  <c r="Q34" i="13"/>
  <c r="I33" i="13"/>
  <c r="K33" i="13"/>
  <c r="Q33" i="13" s="1"/>
  <c r="J33" i="15" l="1"/>
  <c r="K33" i="15" s="1"/>
  <c r="L33" i="15" s="1"/>
  <c r="I31" i="16"/>
  <c r="K31" i="16"/>
  <c r="J32" i="16"/>
  <c r="U33" i="17"/>
  <c r="T33" i="17"/>
  <c r="S33" i="17"/>
  <c r="R33" i="17"/>
  <c r="Z33" i="17"/>
  <c r="Y33" i="17"/>
  <c r="X33" i="17"/>
  <c r="W33" i="17"/>
  <c r="Q34" i="17"/>
  <c r="S34" i="17" s="1"/>
  <c r="V34" i="17"/>
  <c r="M34" i="17"/>
  <c r="U32" i="15"/>
  <c r="T32" i="15"/>
  <c r="S32" i="15"/>
  <c r="R32" i="15"/>
  <c r="Y32" i="15"/>
  <c r="X32" i="15"/>
  <c r="W32" i="15"/>
  <c r="Z32" i="15"/>
  <c r="L33" i="13"/>
  <c r="S33" i="13" s="1"/>
  <c r="V33" i="13"/>
  <c r="M33" i="13"/>
  <c r="Z33" i="13" s="1"/>
  <c r="W33" i="13"/>
  <c r="M34" i="13"/>
  <c r="J7" i="9"/>
  <c r="K7" i="9" s="1"/>
  <c r="I33" i="15" l="1"/>
  <c r="O33" i="17"/>
  <c r="N33" i="17"/>
  <c r="J35" i="17" s="1"/>
  <c r="K32" i="16"/>
  <c r="I32" i="16"/>
  <c r="Q31" i="16"/>
  <c r="V31" i="16"/>
  <c r="M31" i="16"/>
  <c r="L31" i="16"/>
  <c r="T34" i="17"/>
  <c r="K35" i="17"/>
  <c r="I35" i="17"/>
  <c r="U34" i="17"/>
  <c r="R34" i="17"/>
  <c r="Z34" i="17"/>
  <c r="Y34" i="17"/>
  <c r="X34" i="17"/>
  <c r="W34" i="17"/>
  <c r="V33" i="15"/>
  <c r="Q33" i="15"/>
  <c r="T33" i="15" s="1"/>
  <c r="M33" i="15"/>
  <c r="W33" i="15" s="1"/>
  <c r="O32" i="15"/>
  <c r="N32" i="15"/>
  <c r="J34" i="15" s="1"/>
  <c r="X33" i="13"/>
  <c r="Y33" i="13"/>
  <c r="L34" i="13"/>
  <c r="S34" i="13" s="1"/>
  <c r="T33" i="13"/>
  <c r="N33" i="13" s="1"/>
  <c r="U33" i="13"/>
  <c r="R33" i="13"/>
  <c r="O33" i="13" s="1"/>
  <c r="J35" i="13" s="1"/>
  <c r="K35" i="13" s="1"/>
  <c r="Z34" i="13"/>
  <c r="Y34" i="13"/>
  <c r="X34" i="13"/>
  <c r="W34" i="13"/>
  <c r="J8" i="9"/>
  <c r="K8" i="9" s="1"/>
  <c r="Q8" i="9" s="1"/>
  <c r="Q7" i="9"/>
  <c r="V7" i="9"/>
  <c r="L7" i="9"/>
  <c r="M7" i="9" s="1"/>
  <c r="I7" i="9"/>
  <c r="Z33" i="15" l="1"/>
  <c r="U33" i="15"/>
  <c r="X33" i="15"/>
  <c r="Y33" i="15"/>
  <c r="N33" i="15" s="1"/>
  <c r="L32" i="16"/>
  <c r="Y31" i="16"/>
  <c r="X31" i="16"/>
  <c r="W31" i="16"/>
  <c r="Z31" i="16"/>
  <c r="R31" i="16"/>
  <c r="T31" i="16"/>
  <c r="S31" i="16"/>
  <c r="U31" i="16"/>
  <c r="Q32" i="16"/>
  <c r="M32" i="16"/>
  <c r="V32" i="16"/>
  <c r="Q35" i="17"/>
  <c r="V35" i="17"/>
  <c r="M35" i="17"/>
  <c r="L35" i="17"/>
  <c r="O34" i="17"/>
  <c r="N34" i="17"/>
  <c r="J36" i="17" s="1"/>
  <c r="R33" i="15"/>
  <c r="O33" i="15" s="1"/>
  <c r="S33" i="15"/>
  <c r="K34" i="15"/>
  <c r="M34" i="15" s="1"/>
  <c r="I34" i="15"/>
  <c r="R34" i="13"/>
  <c r="T34" i="13"/>
  <c r="U34" i="13"/>
  <c r="O34" i="13"/>
  <c r="Q35" i="13"/>
  <c r="V35" i="13"/>
  <c r="M35" i="13"/>
  <c r="L35" i="13"/>
  <c r="T7" i="9"/>
  <c r="U7" i="9"/>
  <c r="Z7" i="9"/>
  <c r="Y7" i="9"/>
  <c r="V8" i="9"/>
  <c r="I8" i="9"/>
  <c r="M8" i="9"/>
  <c r="X7" i="9"/>
  <c r="W7" i="9"/>
  <c r="S7" i="9"/>
  <c r="R7" i="9"/>
  <c r="L8" i="9"/>
  <c r="U32" i="16" l="1"/>
  <c r="T32" i="16"/>
  <c r="R32" i="16"/>
  <c r="N31" i="16"/>
  <c r="J33" i="16" s="1"/>
  <c r="S32" i="16"/>
  <c r="W32" i="16"/>
  <c r="Z32" i="16"/>
  <c r="X32" i="16"/>
  <c r="Y32" i="16"/>
  <c r="O31" i="16"/>
  <c r="K36" i="17"/>
  <c r="I36" i="17"/>
  <c r="U35" i="17"/>
  <c r="T35" i="17"/>
  <c r="S35" i="17"/>
  <c r="R35" i="17"/>
  <c r="Y35" i="17"/>
  <c r="X35" i="17"/>
  <c r="W35" i="17"/>
  <c r="Z35" i="17"/>
  <c r="L34" i="15"/>
  <c r="Q34" i="15"/>
  <c r="V34" i="15"/>
  <c r="Z34" i="15" s="1"/>
  <c r="J35" i="15"/>
  <c r="N7" i="9"/>
  <c r="N34" i="13"/>
  <c r="J36" i="13"/>
  <c r="K36" i="13" s="1"/>
  <c r="L36" i="13" s="1"/>
  <c r="R35" i="13"/>
  <c r="U35" i="13"/>
  <c r="T35" i="13"/>
  <c r="S35" i="13"/>
  <c r="Z35" i="13"/>
  <c r="Y35" i="13"/>
  <c r="X35" i="13"/>
  <c r="W35" i="13"/>
  <c r="U8" i="9"/>
  <c r="T8" i="9"/>
  <c r="Y8" i="9"/>
  <c r="Z8" i="9"/>
  <c r="O7" i="9"/>
  <c r="X8" i="9"/>
  <c r="W8" i="9"/>
  <c r="AO21" i="9"/>
  <c r="S8" i="9"/>
  <c r="R8" i="9"/>
  <c r="R34" i="15" l="1"/>
  <c r="W34" i="15"/>
  <c r="X34" i="15"/>
  <c r="Y34" i="15"/>
  <c r="S34" i="15"/>
  <c r="O34" i="15" s="1"/>
  <c r="T34" i="15"/>
  <c r="N34" i="15" s="1"/>
  <c r="J36" i="15" s="1"/>
  <c r="U34" i="15"/>
  <c r="K33" i="16"/>
  <c r="I33" i="16"/>
  <c r="O32" i="16"/>
  <c r="N32" i="16"/>
  <c r="N35" i="17"/>
  <c r="O35" i="17"/>
  <c r="V36" i="17"/>
  <c r="M36" i="17"/>
  <c r="Q36" i="17"/>
  <c r="L36" i="17"/>
  <c r="K35" i="15"/>
  <c r="Q35" i="15" s="1"/>
  <c r="I35" i="15"/>
  <c r="J9" i="9"/>
  <c r="K9" i="9" s="1"/>
  <c r="V9" i="9" s="1"/>
  <c r="N8" i="9"/>
  <c r="N35" i="13"/>
  <c r="M36" i="13"/>
  <c r="V36" i="13"/>
  <c r="Q36" i="13"/>
  <c r="R36" i="13" s="1"/>
  <c r="Z36" i="13"/>
  <c r="Y36" i="13"/>
  <c r="X36" i="13"/>
  <c r="W36" i="13"/>
  <c r="O35" i="13"/>
  <c r="J37" i="13" s="1"/>
  <c r="K37" i="13" s="1"/>
  <c r="O8" i="9"/>
  <c r="J34" i="16" l="1"/>
  <c r="Q33" i="16"/>
  <c r="V33" i="16"/>
  <c r="M33" i="16"/>
  <c r="L33" i="16"/>
  <c r="U36" i="17"/>
  <c r="T36" i="17"/>
  <c r="S36" i="17"/>
  <c r="R36" i="17"/>
  <c r="X36" i="17"/>
  <c r="W36" i="17"/>
  <c r="Z36" i="17"/>
  <c r="Y36" i="17"/>
  <c r="J37" i="17"/>
  <c r="M35" i="15"/>
  <c r="K36" i="15"/>
  <c r="L36" i="15" s="1"/>
  <c r="I36" i="15"/>
  <c r="L35" i="15"/>
  <c r="V35" i="15"/>
  <c r="Q9" i="9"/>
  <c r="L9" i="9"/>
  <c r="M9" i="9"/>
  <c r="Y9" i="9" s="1"/>
  <c r="I9" i="9"/>
  <c r="J10" i="9"/>
  <c r="I10" i="9" s="1"/>
  <c r="T36" i="13"/>
  <c r="U36" i="13"/>
  <c r="S36" i="13"/>
  <c r="O36" i="13"/>
  <c r="Q37" i="13"/>
  <c r="V37" i="13"/>
  <c r="M37" i="13"/>
  <c r="L37" i="13"/>
  <c r="M36" i="15" l="1"/>
  <c r="V36" i="15"/>
  <c r="Q36" i="15"/>
  <c r="R36" i="15" s="1"/>
  <c r="Z35" i="15"/>
  <c r="T33" i="16"/>
  <c r="S33" i="16"/>
  <c r="U33" i="16"/>
  <c r="R33" i="16"/>
  <c r="Y33" i="16"/>
  <c r="X33" i="16"/>
  <c r="Z33" i="16"/>
  <c r="W33" i="16"/>
  <c r="K34" i="16"/>
  <c r="I34" i="16"/>
  <c r="O36" i="17"/>
  <c r="N36" i="17"/>
  <c r="J38" i="17" s="1"/>
  <c r="K37" i="17"/>
  <c r="I37" i="17"/>
  <c r="X35" i="15"/>
  <c r="R35" i="15"/>
  <c r="U35" i="15"/>
  <c r="T35" i="15"/>
  <c r="S35" i="15"/>
  <c r="Y35" i="15"/>
  <c r="N35" i="15" s="1"/>
  <c r="W35" i="15"/>
  <c r="Y36" i="15"/>
  <c r="X36" i="15"/>
  <c r="W36" i="15"/>
  <c r="Z36" i="15"/>
  <c r="U36" i="15"/>
  <c r="T36" i="15"/>
  <c r="S36" i="15"/>
  <c r="W9" i="9"/>
  <c r="X9" i="9"/>
  <c r="Z9" i="9"/>
  <c r="S9" i="9"/>
  <c r="T9" i="9"/>
  <c r="R9" i="9"/>
  <c r="O9" i="9" s="1"/>
  <c r="U9" i="9"/>
  <c r="K10" i="9"/>
  <c r="L10" i="9" s="1"/>
  <c r="N36" i="13"/>
  <c r="J38" i="13" s="1"/>
  <c r="K38" i="13" s="1"/>
  <c r="L38" i="13" s="1"/>
  <c r="R37" i="13"/>
  <c r="U37" i="13"/>
  <c r="T37" i="13"/>
  <c r="S37" i="13"/>
  <c r="Z37" i="13"/>
  <c r="Y37" i="13"/>
  <c r="X37" i="13"/>
  <c r="W37" i="13"/>
  <c r="O35" i="15" l="1"/>
  <c r="J37" i="15" s="1"/>
  <c r="I37" i="15" s="1"/>
  <c r="O33" i="16"/>
  <c r="Q34" i="16"/>
  <c r="V34" i="16"/>
  <c r="M34" i="16"/>
  <c r="L34" i="16"/>
  <c r="N33" i="16"/>
  <c r="V37" i="17"/>
  <c r="M37" i="17"/>
  <c r="Q37" i="17"/>
  <c r="L37" i="17"/>
  <c r="K38" i="17"/>
  <c r="I38" i="17"/>
  <c r="N36" i="15"/>
  <c r="N9" i="9"/>
  <c r="J11" i="9" s="1"/>
  <c r="K11" i="9" s="1"/>
  <c r="M10" i="9"/>
  <c r="V10" i="9"/>
  <c r="Q10" i="9"/>
  <c r="U10" i="9" s="1"/>
  <c r="N37" i="13"/>
  <c r="V38" i="13"/>
  <c r="M38" i="13"/>
  <c r="W38" i="13" s="1"/>
  <c r="Q38" i="13"/>
  <c r="R38" i="13" s="1"/>
  <c r="O37" i="13"/>
  <c r="J39" i="13" s="1"/>
  <c r="K39" i="13" s="1"/>
  <c r="Z38" i="13"/>
  <c r="Y38" i="13"/>
  <c r="X38" i="13"/>
  <c r="K37" i="15" l="1"/>
  <c r="O36" i="15"/>
  <c r="J35" i="16"/>
  <c r="I35" i="16" s="1"/>
  <c r="W34" i="16"/>
  <c r="Z34" i="16"/>
  <c r="Y34" i="16"/>
  <c r="X34" i="16"/>
  <c r="S34" i="16"/>
  <c r="R34" i="16"/>
  <c r="T34" i="16"/>
  <c r="U34" i="16"/>
  <c r="W37" i="17"/>
  <c r="Z37" i="17"/>
  <c r="Y37" i="17"/>
  <c r="X37" i="17"/>
  <c r="U37" i="17"/>
  <c r="T37" i="17"/>
  <c r="N37" i="17" s="1"/>
  <c r="S37" i="17"/>
  <c r="R37" i="17"/>
  <c r="V38" i="17"/>
  <c r="M38" i="17"/>
  <c r="Q38" i="17"/>
  <c r="L38" i="17"/>
  <c r="J38" i="15"/>
  <c r="X10" i="9"/>
  <c r="W10" i="9"/>
  <c r="I11" i="9"/>
  <c r="Y10" i="9"/>
  <c r="Z10" i="9"/>
  <c r="S10" i="9"/>
  <c r="R10" i="9"/>
  <c r="T10" i="9"/>
  <c r="U38" i="13"/>
  <c r="T38" i="13"/>
  <c r="N38" i="13" s="1"/>
  <c r="J40" i="13" s="1"/>
  <c r="K40" i="13" s="1"/>
  <c r="L40" i="13" s="1"/>
  <c r="S38" i="13"/>
  <c r="O38" i="13"/>
  <c r="Q39" i="13"/>
  <c r="V39" i="13"/>
  <c r="M39" i="13"/>
  <c r="L39" i="13"/>
  <c r="M11" i="9"/>
  <c r="V11" i="9"/>
  <c r="Q11" i="9"/>
  <c r="L11" i="9"/>
  <c r="Q37" i="15" l="1"/>
  <c r="V37" i="15"/>
  <c r="L37" i="15"/>
  <c r="M37" i="15"/>
  <c r="O37" i="17"/>
  <c r="K35" i="16"/>
  <c r="Q35" i="16" s="1"/>
  <c r="O34" i="16"/>
  <c r="N34" i="16"/>
  <c r="U38" i="17"/>
  <c r="T38" i="17"/>
  <c r="S38" i="17"/>
  <c r="R38" i="17"/>
  <c r="J39" i="17"/>
  <c r="Z38" i="17"/>
  <c r="Y38" i="17"/>
  <c r="X38" i="17"/>
  <c r="W38" i="17"/>
  <c r="K38" i="15"/>
  <c r="I38" i="15"/>
  <c r="O10" i="9"/>
  <c r="N10" i="9"/>
  <c r="Q40" i="13"/>
  <c r="R40" i="13" s="1"/>
  <c r="V40" i="13"/>
  <c r="M40" i="13"/>
  <c r="Z39" i="13"/>
  <c r="Y39" i="13"/>
  <c r="X39" i="13"/>
  <c r="W39" i="13"/>
  <c r="R39" i="13"/>
  <c r="U39" i="13"/>
  <c r="T39" i="13"/>
  <c r="S39" i="13"/>
  <c r="Z11" i="9"/>
  <c r="Y11" i="9"/>
  <c r="T11" i="9"/>
  <c r="U11" i="9"/>
  <c r="W11" i="9"/>
  <c r="X11" i="9"/>
  <c r="R11" i="9"/>
  <c r="S11" i="9"/>
  <c r="Z37" i="15" l="1"/>
  <c r="W37" i="15"/>
  <c r="X37" i="15"/>
  <c r="U37" i="15"/>
  <c r="T37" i="15"/>
  <c r="S37" i="15"/>
  <c r="R37" i="15"/>
  <c r="O37" i="15" s="1"/>
  <c r="Y37" i="15"/>
  <c r="J36" i="16"/>
  <c r="I36" i="16" s="1"/>
  <c r="M35" i="16"/>
  <c r="L35" i="16"/>
  <c r="U35" i="16" s="1"/>
  <c r="V35" i="16"/>
  <c r="R35" i="16"/>
  <c r="T35" i="16"/>
  <c r="S35" i="16"/>
  <c r="K36" i="16"/>
  <c r="O38" i="17"/>
  <c r="K39" i="17"/>
  <c r="I39" i="17"/>
  <c r="N38" i="17"/>
  <c r="J40" i="17" s="1"/>
  <c r="V38" i="15"/>
  <c r="M38" i="15"/>
  <c r="Q38" i="15"/>
  <c r="L38" i="15"/>
  <c r="J12" i="9"/>
  <c r="N11" i="9"/>
  <c r="N39" i="13"/>
  <c r="O39" i="13"/>
  <c r="J41" i="13"/>
  <c r="K41" i="13" s="1"/>
  <c r="Q41" i="13" s="1"/>
  <c r="Z40" i="13"/>
  <c r="Y40" i="13"/>
  <c r="X40" i="13"/>
  <c r="W40" i="13"/>
  <c r="S40" i="13"/>
  <c r="T40" i="13"/>
  <c r="U40" i="13"/>
  <c r="O11" i="9"/>
  <c r="N37" i="15" l="1"/>
  <c r="J39" i="15" s="1"/>
  <c r="X35" i="16"/>
  <c r="Z35" i="16"/>
  <c r="W35" i="16"/>
  <c r="O35" i="16" s="1"/>
  <c r="Y35" i="16"/>
  <c r="N35" i="16" s="1"/>
  <c r="V36" i="16"/>
  <c r="M36" i="16"/>
  <c r="Q36" i="16"/>
  <c r="L36" i="16"/>
  <c r="K40" i="17"/>
  <c r="I40" i="17"/>
  <c r="Q39" i="17"/>
  <c r="M39" i="17"/>
  <c r="V39" i="17"/>
  <c r="L39" i="17"/>
  <c r="X38" i="15"/>
  <c r="Z38" i="15"/>
  <c r="W38" i="15"/>
  <c r="Y38" i="15"/>
  <c r="U38" i="15"/>
  <c r="T38" i="15"/>
  <c r="N38" i="15" s="1"/>
  <c r="S38" i="15"/>
  <c r="R38" i="15"/>
  <c r="AF28" i="9"/>
  <c r="K12" i="9"/>
  <c r="V12" i="9" s="1"/>
  <c r="J13" i="9"/>
  <c r="N40" i="13"/>
  <c r="L41" i="13"/>
  <c r="S41" i="13" s="1"/>
  <c r="O40" i="13"/>
  <c r="M41" i="13"/>
  <c r="V41" i="13"/>
  <c r="R41" i="13"/>
  <c r="U41" i="13"/>
  <c r="T41" i="13"/>
  <c r="O38" i="15" l="1"/>
  <c r="J40" i="15" s="1"/>
  <c r="I39" i="15"/>
  <c r="K39" i="15"/>
  <c r="Z36" i="16"/>
  <c r="X36" i="16"/>
  <c r="W36" i="16"/>
  <c r="Y36" i="16"/>
  <c r="S36" i="16"/>
  <c r="T36" i="16"/>
  <c r="R36" i="16"/>
  <c r="O36" i="16" s="1"/>
  <c r="U36" i="16"/>
  <c r="J37" i="16"/>
  <c r="U39" i="17"/>
  <c r="T39" i="17"/>
  <c r="S39" i="17"/>
  <c r="R39" i="17"/>
  <c r="L40" i="17"/>
  <c r="Z39" i="17"/>
  <c r="Y39" i="17"/>
  <c r="X39" i="17"/>
  <c r="W39" i="17"/>
  <c r="Q40" i="17"/>
  <c r="V40" i="17"/>
  <c r="M40" i="17"/>
  <c r="L12" i="9"/>
  <c r="M12" i="9"/>
  <c r="W12" i="9" s="1"/>
  <c r="Q12" i="9"/>
  <c r="K13" i="9"/>
  <c r="V13" i="9" s="1"/>
  <c r="J42" i="13"/>
  <c r="K42" i="13" s="1"/>
  <c r="M42" i="13" s="1"/>
  <c r="Y41" i="13"/>
  <c r="N41" i="13" s="1"/>
  <c r="W41" i="13"/>
  <c r="Z41" i="13"/>
  <c r="X41" i="13"/>
  <c r="O41" i="13" s="1"/>
  <c r="V42" i="13"/>
  <c r="I40" i="15" l="1"/>
  <c r="K40" i="15"/>
  <c r="Q40" i="15" s="1"/>
  <c r="V39" i="15"/>
  <c r="Q39" i="15"/>
  <c r="L39" i="15"/>
  <c r="M39" i="15"/>
  <c r="N36" i="16"/>
  <c r="J38" i="16" s="1"/>
  <c r="I37" i="16"/>
  <c r="K37" i="16"/>
  <c r="O39" i="17"/>
  <c r="T40" i="17"/>
  <c r="S40" i="17"/>
  <c r="R40" i="17"/>
  <c r="O40" i="17" s="1"/>
  <c r="U40" i="17"/>
  <c r="N39" i="17"/>
  <c r="Z40" i="17"/>
  <c r="Y40" i="17"/>
  <c r="X40" i="17"/>
  <c r="W40" i="17"/>
  <c r="V40" i="15"/>
  <c r="L40" i="15"/>
  <c r="U40" i="15" s="1"/>
  <c r="M40" i="15"/>
  <c r="S40" i="15"/>
  <c r="X12" i="9"/>
  <c r="S12" i="9"/>
  <c r="U12" i="9"/>
  <c r="T12" i="9"/>
  <c r="Y12" i="9"/>
  <c r="Z12" i="9"/>
  <c r="R12" i="9"/>
  <c r="O12" i="9" s="1"/>
  <c r="L13" i="9"/>
  <c r="Q13" i="9"/>
  <c r="M13" i="9"/>
  <c r="X13" i="9" s="1"/>
  <c r="Q42" i="13"/>
  <c r="L42" i="13"/>
  <c r="R42" i="13" s="1"/>
  <c r="U42" i="13"/>
  <c r="T42" i="13"/>
  <c r="S42" i="13"/>
  <c r="Z42" i="13"/>
  <c r="Y42" i="13"/>
  <c r="X42" i="13"/>
  <c r="W42" i="13"/>
  <c r="AF32" i="13"/>
  <c r="R40" i="15" l="1"/>
  <c r="Y39" i="15"/>
  <c r="W39" i="15"/>
  <c r="X39" i="15"/>
  <c r="Z39" i="15"/>
  <c r="U39" i="15"/>
  <c r="R39" i="15"/>
  <c r="S39" i="15"/>
  <c r="O39" i="15" s="1"/>
  <c r="T39" i="15"/>
  <c r="T40" i="15"/>
  <c r="J41" i="17"/>
  <c r="M37" i="16"/>
  <c r="V37" i="16"/>
  <c r="Q37" i="16"/>
  <c r="L37" i="16"/>
  <c r="I38" i="16"/>
  <c r="K38" i="16"/>
  <c r="K41" i="17"/>
  <c r="I41" i="17"/>
  <c r="N40" i="17"/>
  <c r="J42" i="17" s="1"/>
  <c r="X40" i="15"/>
  <c r="Y40" i="15"/>
  <c r="Z40" i="15"/>
  <c r="W40" i="15"/>
  <c r="O40" i="15" s="1"/>
  <c r="N12" i="9"/>
  <c r="J14" i="9" s="1"/>
  <c r="U13" i="9"/>
  <c r="W13" i="9"/>
  <c r="S13" i="9"/>
  <c r="Z13" i="9"/>
  <c r="R13" i="9"/>
  <c r="O13" i="9" s="1"/>
  <c r="Y13" i="9"/>
  <c r="T13" i="9"/>
  <c r="N42" i="13"/>
  <c r="O42" i="13"/>
  <c r="N39" i="15" l="1"/>
  <c r="J41" i="15" s="1"/>
  <c r="I41" i="15" s="1"/>
  <c r="Q38" i="16"/>
  <c r="V38" i="16"/>
  <c r="M38" i="16"/>
  <c r="L38" i="16"/>
  <c r="S37" i="16"/>
  <c r="R37" i="16"/>
  <c r="U37" i="16"/>
  <c r="T37" i="16"/>
  <c r="Z37" i="16"/>
  <c r="Y37" i="16"/>
  <c r="X37" i="16"/>
  <c r="W37" i="16"/>
  <c r="K42" i="17"/>
  <c r="I42" i="17"/>
  <c r="Q41" i="17"/>
  <c r="V41" i="17"/>
  <c r="M41" i="17"/>
  <c r="L41" i="17"/>
  <c r="K14" i="9"/>
  <c r="N13" i="9"/>
  <c r="J15" i="9" s="1"/>
  <c r="K41" i="15" l="1"/>
  <c r="N40" i="15"/>
  <c r="J42" i="15" s="1"/>
  <c r="V41" i="15"/>
  <c r="Q41" i="15"/>
  <c r="L41" i="15"/>
  <c r="M41" i="15"/>
  <c r="O37" i="16"/>
  <c r="W38" i="16"/>
  <c r="Y38" i="16"/>
  <c r="Z38" i="16"/>
  <c r="X38" i="16"/>
  <c r="U38" i="16"/>
  <c r="S38" i="16"/>
  <c r="R38" i="16"/>
  <c r="O38" i="16" s="1"/>
  <c r="T38" i="16"/>
  <c r="N37" i="16"/>
  <c r="J39" i="16" s="1"/>
  <c r="S41" i="17"/>
  <c r="R41" i="17"/>
  <c r="U41" i="17"/>
  <c r="T41" i="17"/>
  <c r="Z41" i="17"/>
  <c r="Y41" i="17"/>
  <c r="X41" i="17"/>
  <c r="W41" i="17"/>
  <c r="L42" i="17"/>
  <c r="Q42" i="17"/>
  <c r="V42" i="17"/>
  <c r="M42" i="17"/>
  <c r="AF32" i="15"/>
  <c r="AF33" i="15"/>
  <c r="M14" i="9"/>
  <c r="L14" i="9"/>
  <c r="Q14" i="9"/>
  <c r="V14" i="9"/>
  <c r="K15" i="9"/>
  <c r="M15" i="9" s="1"/>
  <c r="I42" i="15" l="1"/>
  <c r="K42" i="15"/>
  <c r="Y41" i="15"/>
  <c r="X41" i="15"/>
  <c r="Z41" i="15"/>
  <c r="W41" i="15"/>
  <c r="U41" i="15"/>
  <c r="R41" i="15"/>
  <c r="T41" i="15"/>
  <c r="S41" i="15"/>
  <c r="M42" i="15"/>
  <c r="L42" i="15"/>
  <c r="N38" i="16"/>
  <c r="J40" i="16" s="1"/>
  <c r="K40" i="16" s="1"/>
  <c r="K39" i="16"/>
  <c r="I39" i="16"/>
  <c r="N41" i="17"/>
  <c r="Z42" i="17"/>
  <c r="Y42" i="17"/>
  <c r="X42" i="17"/>
  <c r="W42" i="17"/>
  <c r="O41" i="17"/>
  <c r="R42" i="17"/>
  <c r="U42" i="17"/>
  <c r="T42" i="17"/>
  <c r="S42" i="17"/>
  <c r="AI32" i="15"/>
  <c r="AH32" i="15"/>
  <c r="X14" i="9"/>
  <c r="S14" i="9"/>
  <c r="U14" i="9"/>
  <c r="T14" i="9"/>
  <c r="R14" i="9"/>
  <c r="Z14" i="9"/>
  <c r="Y14" i="9"/>
  <c r="N14" i="9" s="1"/>
  <c r="W14" i="9"/>
  <c r="L15" i="9"/>
  <c r="Q15" i="9"/>
  <c r="V15" i="9"/>
  <c r="Z15" i="9" s="1"/>
  <c r="V42" i="15" l="1"/>
  <c r="Q42" i="15"/>
  <c r="S42" i="15" s="1"/>
  <c r="N41" i="15"/>
  <c r="O41" i="15"/>
  <c r="Z42" i="15"/>
  <c r="W42" i="15"/>
  <c r="X42" i="15"/>
  <c r="Y42" i="15"/>
  <c r="R42" i="15"/>
  <c r="U42" i="15"/>
  <c r="I40" i="16"/>
  <c r="O42" i="17"/>
  <c r="V39" i="16"/>
  <c r="M39" i="16"/>
  <c r="Q39" i="16"/>
  <c r="L39" i="16"/>
  <c r="L40" i="16" s="1"/>
  <c r="V40" i="16"/>
  <c r="M40" i="16"/>
  <c r="Q40" i="16"/>
  <c r="N42" i="17"/>
  <c r="O14" i="9"/>
  <c r="J16" i="9" s="1"/>
  <c r="K16" i="9" s="1"/>
  <c r="V16" i="9" s="1"/>
  <c r="U15" i="9"/>
  <c r="T15" i="9"/>
  <c r="S15" i="9"/>
  <c r="R15" i="9"/>
  <c r="X15" i="9"/>
  <c r="Y15" i="9"/>
  <c r="W15" i="9"/>
  <c r="O42" i="15" l="1"/>
  <c r="T42" i="15"/>
  <c r="N42" i="15" s="1"/>
  <c r="T40" i="16"/>
  <c r="U40" i="16"/>
  <c r="S40" i="16"/>
  <c r="R40" i="16"/>
  <c r="X40" i="16"/>
  <c r="W40" i="16"/>
  <c r="Y40" i="16"/>
  <c r="Z40" i="16"/>
  <c r="U39" i="16"/>
  <c r="S39" i="16"/>
  <c r="R39" i="16"/>
  <c r="T39" i="16"/>
  <c r="Y39" i="16"/>
  <c r="W39" i="16"/>
  <c r="X39" i="16"/>
  <c r="Z39" i="16"/>
  <c r="L16" i="9"/>
  <c r="M16" i="9"/>
  <c r="Q16" i="9"/>
  <c r="N15" i="9"/>
  <c r="O15" i="9"/>
  <c r="O39" i="16" l="1"/>
  <c r="N39" i="16"/>
  <c r="N40" i="16" s="1"/>
  <c r="O40" i="16"/>
  <c r="T16" i="9"/>
  <c r="S16" i="9"/>
  <c r="R16" i="9"/>
  <c r="U16" i="9"/>
  <c r="J17" i="9"/>
  <c r="K17" i="9" s="1"/>
  <c r="Q17" i="9" s="1"/>
  <c r="X16" i="9"/>
  <c r="Z16" i="9"/>
  <c r="Y16" i="9"/>
  <c r="W16" i="9"/>
  <c r="J41" i="16" l="1"/>
  <c r="N16" i="9"/>
  <c r="O16" i="9"/>
  <c r="L17" i="9"/>
  <c r="U17" i="9" s="1"/>
  <c r="V17" i="9"/>
  <c r="M17" i="9"/>
  <c r="W17" i="9" s="1"/>
  <c r="K41" i="16" l="1"/>
  <c r="I41" i="16"/>
  <c r="J42" i="16"/>
  <c r="R17" i="9"/>
  <c r="J18" i="9"/>
  <c r="K18" i="9" s="1"/>
  <c r="Q18" i="9" s="1"/>
  <c r="T17" i="9"/>
  <c r="S17" i="9"/>
  <c r="Y17" i="9"/>
  <c r="Z17" i="9"/>
  <c r="X17" i="9"/>
  <c r="K42" i="16" l="1"/>
  <c r="I42" i="16"/>
  <c r="Q41" i="16"/>
  <c r="M41" i="16"/>
  <c r="V41" i="16"/>
  <c r="L41" i="16"/>
  <c r="O17" i="9"/>
  <c r="N17" i="9"/>
  <c r="J19" i="9" s="1"/>
  <c r="M18" i="9"/>
  <c r="V18" i="9"/>
  <c r="L18" i="9"/>
  <c r="U41" i="16" l="1"/>
  <c r="R41" i="16"/>
  <c r="T41" i="16"/>
  <c r="Y41" i="16"/>
  <c r="X41" i="16"/>
  <c r="W41" i="16"/>
  <c r="Z41" i="16"/>
  <c r="L42" i="16"/>
  <c r="S41" i="16"/>
  <c r="M42" i="16"/>
  <c r="Q42" i="16"/>
  <c r="V42" i="16"/>
  <c r="Y18" i="9"/>
  <c r="K19" i="9"/>
  <c r="T18" i="9"/>
  <c r="U18" i="9"/>
  <c r="R18" i="9"/>
  <c r="S18" i="9"/>
  <c r="Z18" i="9"/>
  <c r="W18" i="9"/>
  <c r="X18" i="9"/>
  <c r="N41" i="16" l="1"/>
  <c r="O41" i="16"/>
  <c r="S42" i="16"/>
  <c r="R42" i="16"/>
  <c r="U42" i="16"/>
  <c r="T42" i="16"/>
  <c r="Y42" i="16"/>
  <c r="X42" i="16"/>
  <c r="W42" i="16"/>
  <c r="Z42" i="16"/>
  <c r="O18" i="9"/>
  <c r="N18" i="9"/>
  <c r="M19" i="9"/>
  <c r="Q19" i="9"/>
  <c r="V19" i="9"/>
  <c r="L19" i="9"/>
  <c r="N42" i="16" l="1"/>
  <c r="O42" i="16"/>
  <c r="J20" i="9"/>
  <c r="U19" i="9"/>
  <c r="T19" i="9"/>
  <c r="S19" i="9"/>
  <c r="R19" i="9"/>
  <c r="Z19" i="9"/>
  <c r="Y19" i="9"/>
  <c r="W19" i="9"/>
  <c r="X19" i="9"/>
  <c r="K20" i="9"/>
  <c r="O19" i="9" l="1"/>
  <c r="Q20" i="9"/>
  <c r="L20" i="9"/>
  <c r="M20" i="9"/>
  <c r="V20" i="9"/>
  <c r="N19" i="9"/>
  <c r="J21" i="9" s="1"/>
  <c r="Y20" i="9" l="1"/>
  <c r="X20" i="9"/>
  <c r="W20" i="9"/>
  <c r="Z20" i="9"/>
  <c r="K21" i="9"/>
  <c r="M21" i="9" s="1"/>
  <c r="S20" i="9"/>
  <c r="T20" i="9"/>
  <c r="U20" i="9"/>
  <c r="R20" i="9"/>
  <c r="N20" i="9" l="1"/>
  <c r="Q21" i="9"/>
  <c r="V21" i="9"/>
  <c r="W21" i="9" s="1"/>
  <c r="L21" i="9"/>
  <c r="R21" i="9" s="1"/>
  <c r="O20" i="9"/>
  <c r="J22" i="9" s="1"/>
  <c r="K22" i="9" l="1"/>
  <c r="Y21" i="9"/>
  <c r="Z21" i="9"/>
  <c r="T21" i="9"/>
  <c r="X21" i="9"/>
  <c r="S21" i="9"/>
  <c r="O21" i="9" s="1"/>
  <c r="U21" i="9"/>
  <c r="N21" i="9" l="1"/>
  <c r="J23" i="9" s="1"/>
  <c r="L22" i="9"/>
  <c r="V22" i="9"/>
  <c r="Q22" i="9"/>
  <c r="M22" i="9"/>
  <c r="K23" i="9" l="1"/>
  <c r="L23" i="9" s="1"/>
  <c r="Z22" i="9"/>
  <c r="W22" i="9"/>
  <c r="Y22" i="9"/>
  <c r="X22" i="9"/>
  <c r="S22" i="9"/>
  <c r="R22" i="9"/>
  <c r="O22" i="9" s="1"/>
  <c r="T22" i="9"/>
  <c r="U22" i="9"/>
  <c r="Q23" i="9"/>
  <c r="T23" i="9" s="1"/>
  <c r="V23" i="9"/>
  <c r="M23" i="9"/>
  <c r="W23" i="9" s="1"/>
  <c r="N22" i="9" l="1"/>
  <c r="J24" i="9"/>
  <c r="K24" i="9" s="1"/>
  <c r="V24" i="9" s="1"/>
  <c r="S23" i="9"/>
  <c r="R23" i="9"/>
  <c r="U23" i="9"/>
  <c r="Y23" i="9"/>
  <c r="Z23" i="9"/>
  <c r="X23" i="9"/>
  <c r="O23" i="9" s="1"/>
  <c r="M24" i="9" l="1"/>
  <c r="Z24" i="9" s="1"/>
  <c r="Q24" i="9"/>
  <c r="L24" i="9"/>
  <c r="R24" i="9" s="1"/>
  <c r="N23" i="9"/>
  <c r="J25" i="9" s="1"/>
  <c r="K25" i="9" s="1"/>
  <c r="S24" i="9"/>
  <c r="Y24" i="9"/>
  <c r="X24" i="9"/>
  <c r="W24" i="9"/>
  <c r="T24" i="9" l="1"/>
  <c r="U24" i="9"/>
  <c r="N24" i="9"/>
  <c r="O24" i="9"/>
  <c r="J26" i="9" s="1"/>
  <c r="Q25" i="9"/>
  <c r="V25" i="9"/>
  <c r="M25" i="9"/>
  <c r="L25" i="9"/>
  <c r="K26" i="9" l="1"/>
  <c r="V26" i="9" s="1"/>
  <c r="T25" i="9"/>
  <c r="U25" i="9"/>
  <c r="Z25" i="9"/>
  <c r="Y25" i="9"/>
  <c r="R25" i="9"/>
  <c r="S25" i="9"/>
  <c r="W25" i="9"/>
  <c r="X25" i="9"/>
  <c r="M26" i="9" l="1"/>
  <c r="Y26" i="9" s="1"/>
  <c r="L26" i="9"/>
  <c r="Q26" i="9"/>
  <c r="N25" i="9"/>
  <c r="Z26" i="9"/>
  <c r="O25" i="9"/>
  <c r="X26" i="9"/>
  <c r="W26" i="9"/>
  <c r="R26" i="9" l="1"/>
  <c r="U26" i="9"/>
  <c r="T26" i="9"/>
  <c r="S26" i="9"/>
  <c r="O26" i="9" s="1"/>
  <c r="J27" i="9"/>
  <c r="N26" i="9" l="1"/>
  <c r="K27" i="9"/>
  <c r="Q27" i="9" s="1"/>
  <c r="J28" i="9"/>
  <c r="L27" i="9" l="1"/>
  <c r="M27" i="9"/>
  <c r="V27" i="9"/>
  <c r="K28" i="9"/>
  <c r="L28" i="9" s="1"/>
  <c r="T27" i="9"/>
  <c r="U27" i="9"/>
  <c r="Y27" i="9"/>
  <c r="Z27" i="9"/>
  <c r="S27" i="9"/>
  <c r="R27" i="9"/>
  <c r="X27" i="9" l="1"/>
  <c r="M28" i="9"/>
  <c r="W27" i="9"/>
  <c r="O27" i="9" s="1"/>
  <c r="V28" i="9"/>
  <c r="X28" i="9" s="1"/>
  <c r="Q28" i="9"/>
  <c r="T28" i="9" s="1"/>
  <c r="N27" i="9"/>
  <c r="Z28" i="9"/>
  <c r="Y28" i="9"/>
  <c r="W28" i="9" l="1"/>
  <c r="U28" i="9"/>
  <c r="R28" i="9"/>
  <c r="S28" i="9"/>
  <c r="J29" i="9"/>
  <c r="K29" i="9" s="1"/>
  <c r="N28" i="9"/>
  <c r="O28" i="9"/>
  <c r="J30" i="9" s="1"/>
  <c r="K30" i="9" l="1"/>
  <c r="M29" i="9"/>
  <c r="Q29" i="9"/>
  <c r="V29" i="9"/>
  <c r="L29" i="9"/>
  <c r="T29" i="9" l="1"/>
  <c r="U29" i="9"/>
  <c r="Z29" i="9"/>
  <c r="Y29" i="9"/>
  <c r="V30" i="9"/>
  <c r="Q30" i="9"/>
  <c r="S29" i="9"/>
  <c r="R29" i="9"/>
  <c r="L30" i="9"/>
  <c r="W29" i="9"/>
  <c r="X29" i="9"/>
  <c r="M30" i="9"/>
  <c r="N29" i="9" l="1"/>
  <c r="Y30" i="9"/>
  <c r="Z30" i="9"/>
  <c r="T30" i="9"/>
  <c r="U30" i="9"/>
  <c r="W30" i="9"/>
  <c r="X30" i="9"/>
  <c r="O29" i="9"/>
  <c r="J31" i="9" s="1"/>
  <c r="R30" i="9"/>
  <c r="S30" i="9"/>
  <c r="N30" i="9" l="1"/>
  <c r="O30" i="9"/>
  <c r="K31" i="9"/>
  <c r="J32" i="9" l="1"/>
  <c r="L31" i="9"/>
  <c r="Q31" i="9"/>
  <c r="M31" i="9"/>
  <c r="V31" i="9"/>
  <c r="K32" i="9" l="1"/>
  <c r="L32" i="9" s="1"/>
  <c r="Z31" i="9"/>
  <c r="Y31" i="9"/>
  <c r="T31" i="9"/>
  <c r="U31" i="9"/>
  <c r="X31" i="9"/>
  <c r="W31" i="9"/>
  <c r="S31" i="9"/>
  <c r="R31" i="9"/>
  <c r="M32" i="9" l="1"/>
  <c r="V32" i="9"/>
  <c r="W32" i="9" s="1"/>
  <c r="Q32" i="9"/>
  <c r="T32" i="9" s="1"/>
  <c r="N31" i="9"/>
  <c r="O31" i="9"/>
  <c r="J33" i="9" s="1"/>
  <c r="K33" i="9" s="1"/>
  <c r="Z32" i="9"/>
  <c r="Y32" i="9"/>
  <c r="R32" i="9"/>
  <c r="X32" i="9" l="1"/>
  <c r="S32" i="9"/>
  <c r="U32" i="9"/>
  <c r="N32" i="9" s="1"/>
  <c r="O32" i="9"/>
  <c r="M33" i="9"/>
  <c r="Q33" i="9"/>
  <c r="V33" i="9"/>
  <c r="L33" i="9"/>
  <c r="J34" i="9" l="1"/>
  <c r="K34" i="9" s="1"/>
  <c r="Q34" i="9" s="1"/>
  <c r="U33" i="9"/>
  <c r="T33" i="9"/>
  <c r="Z33" i="9"/>
  <c r="Y33" i="9"/>
  <c r="W33" i="9"/>
  <c r="X33" i="9"/>
  <c r="R33" i="9"/>
  <c r="S33" i="9"/>
  <c r="M34" i="9" l="1"/>
  <c r="V34" i="9"/>
  <c r="W34" i="9" s="1"/>
  <c r="L34" i="9"/>
  <c r="R34" i="9" s="1"/>
  <c r="N33" i="9"/>
  <c r="Y34" i="9"/>
  <c r="Z34" i="9"/>
  <c r="O33" i="9"/>
  <c r="U34" i="9" l="1"/>
  <c r="X34" i="9"/>
  <c r="T34" i="9"/>
  <c r="S34" i="9"/>
  <c r="J35" i="9"/>
  <c r="K35" i="9" s="1"/>
  <c r="M35" i="9" s="1"/>
  <c r="N34" i="9"/>
  <c r="O34" i="9"/>
  <c r="L35" i="9" l="1"/>
  <c r="Q35" i="9"/>
  <c r="R35" i="9" s="1"/>
  <c r="V35" i="9"/>
  <c r="X35" i="9" s="1"/>
  <c r="J36" i="9"/>
  <c r="K36" i="9" s="1"/>
  <c r="M36" i="9" s="1"/>
  <c r="T35" i="9"/>
  <c r="Z35" i="9"/>
  <c r="Y35" i="9"/>
  <c r="U35" i="9" l="1"/>
  <c r="W35" i="9"/>
  <c r="S35" i="9"/>
  <c r="V36" i="9"/>
  <c r="W36" i="9" s="1"/>
  <c r="L36" i="9"/>
  <c r="Q36" i="9"/>
  <c r="N35" i="9"/>
  <c r="X36" i="9"/>
  <c r="O35" i="9" l="1"/>
  <c r="J37" i="9" s="1"/>
  <c r="K37" i="9" s="1"/>
  <c r="M37" i="9" s="1"/>
  <c r="U36" i="9"/>
  <c r="T36" i="9"/>
  <c r="S36" i="9"/>
  <c r="Y36" i="9"/>
  <c r="Z36" i="9"/>
  <c r="R36" i="9"/>
  <c r="O36" i="9" s="1"/>
  <c r="N36" i="9" l="1"/>
  <c r="V37" i="9"/>
  <c r="W37" i="9" s="1"/>
  <c r="Q37" i="9"/>
  <c r="L37" i="9"/>
  <c r="S37" i="9" s="1"/>
  <c r="J38" i="9"/>
  <c r="K38" i="9" s="1"/>
  <c r="V38" i="9" s="1"/>
  <c r="Z37" i="9"/>
  <c r="Y37" i="9"/>
  <c r="X37" i="9"/>
  <c r="T37" i="9" l="1"/>
  <c r="U37" i="9"/>
  <c r="R37" i="9"/>
  <c r="O37" i="9" s="1"/>
  <c r="M38" i="9"/>
  <c r="X38" i="9" s="1"/>
  <c r="Q38" i="9"/>
  <c r="L38" i="9"/>
  <c r="R38" i="9" s="1"/>
  <c r="N37" i="9"/>
  <c r="Y38" i="9"/>
  <c r="Z38" i="9" l="1"/>
  <c r="T38" i="9"/>
  <c r="W38" i="9"/>
  <c r="U38" i="9"/>
  <c r="J39" i="9"/>
  <c r="K39" i="9" s="1"/>
  <c r="Q39" i="9" s="1"/>
  <c r="S38" i="9"/>
  <c r="N38" i="9"/>
  <c r="O38" i="9"/>
  <c r="V39" i="9" l="1"/>
  <c r="L39" i="9"/>
  <c r="R39" i="9" s="1"/>
  <c r="M39" i="9"/>
  <c r="W39" i="9" s="1"/>
  <c r="J40" i="9"/>
  <c r="K40" i="9" s="1"/>
  <c r="M40" i="9" s="1"/>
  <c r="Z39" i="9"/>
  <c r="Y39" i="9"/>
  <c r="T39" i="9"/>
  <c r="U39" i="9"/>
  <c r="S39" i="9" l="1"/>
  <c r="X39" i="9"/>
  <c r="L40" i="9"/>
  <c r="Q40" i="9"/>
  <c r="V40" i="9"/>
  <c r="Y40" i="9" s="1"/>
  <c r="N39" i="9"/>
  <c r="O39" i="9"/>
  <c r="S40" i="9" l="1"/>
  <c r="U40" i="9"/>
  <c r="W40" i="9"/>
  <c r="J41" i="9"/>
  <c r="K41" i="9" s="1"/>
  <c r="L41" i="9" s="1"/>
  <c r="R40" i="9"/>
  <c r="X40" i="9"/>
  <c r="T40" i="9"/>
  <c r="Z40" i="9"/>
  <c r="O40" i="9" l="1"/>
  <c r="N40" i="9"/>
  <c r="J42" i="9" s="1"/>
  <c r="K42" i="9" s="1"/>
  <c r="V41" i="9"/>
  <c r="Q41" i="9"/>
  <c r="T41" i="9" s="1"/>
  <c r="M41" i="9"/>
  <c r="Z41" i="9" s="1"/>
  <c r="AF33" i="9"/>
  <c r="AF32" i="9"/>
  <c r="S41" i="9" l="1"/>
  <c r="L42" i="9"/>
  <c r="Q42" i="9"/>
  <c r="R42" i="9" s="1"/>
  <c r="V42" i="9"/>
  <c r="U41" i="9"/>
  <c r="R41" i="9"/>
  <c r="M42" i="9"/>
  <c r="X42" i="9" s="1"/>
  <c r="X41" i="9"/>
  <c r="W41" i="9"/>
  <c r="Y41" i="9"/>
  <c r="T42" i="9" l="1"/>
  <c r="S42" i="9"/>
  <c r="O41" i="9"/>
  <c r="N41" i="9"/>
  <c r="U42" i="9"/>
  <c r="Y42" i="9"/>
  <c r="W42" i="9"/>
  <c r="O42" i="9" s="1"/>
  <c r="Z42" i="9"/>
  <c r="AI32" i="9"/>
  <c r="AH32" i="9"/>
  <c r="N42" i="9" l="1"/>
</calcChain>
</file>

<file path=xl/sharedStrings.xml><?xml version="1.0" encoding="utf-8"?>
<sst xmlns="http://schemas.openxmlformats.org/spreadsheetml/2006/main" count="573" uniqueCount="95">
  <si>
    <t>IP</t>
  </si>
  <si>
    <t>B</t>
  </si>
  <si>
    <t>A</t>
  </si>
  <si>
    <t>LDA</t>
  </si>
  <si>
    <t>MOV A,B</t>
  </si>
  <si>
    <t>SUB B</t>
  </si>
  <si>
    <t>JP</t>
  </si>
  <si>
    <t>STA</t>
  </si>
  <si>
    <t>JMP</t>
  </si>
  <si>
    <t>MOV B,A</t>
  </si>
  <si>
    <t>adr</t>
  </si>
  <si>
    <t>ADD A</t>
  </si>
  <si>
    <t>ADD B</t>
  </si>
  <si>
    <r>
      <t>A = contenu de la cellule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adr</t>
    </r>
  </si>
  <si>
    <r>
      <t>Contenu la cellule</t>
    </r>
    <r>
      <rPr>
        <b/>
        <sz val="11"/>
        <color rgb="FF0070C0"/>
        <rFont val="Calibri"/>
        <family val="2"/>
        <scheme val="minor"/>
      </rPr>
      <t xml:space="preserve"> adr</t>
    </r>
    <r>
      <rPr>
        <sz val="11"/>
        <color theme="1"/>
        <rFont val="Calibri"/>
        <family val="2"/>
        <scheme val="minor"/>
      </rPr>
      <t xml:space="preserve"> = A</t>
    </r>
  </si>
  <si>
    <t>JN</t>
  </si>
  <si>
    <t>Code</t>
  </si>
  <si>
    <t>Data</t>
  </si>
  <si>
    <t>Flags</t>
  </si>
  <si>
    <t>N</t>
  </si>
  <si>
    <t>Z</t>
  </si>
  <si>
    <t>Registres</t>
  </si>
  <si>
    <t>INC A</t>
  </si>
  <si>
    <t>DCR A</t>
  </si>
  <si>
    <t>NOP</t>
  </si>
  <si>
    <t>JZ</t>
  </si>
  <si>
    <t>JNZ</t>
  </si>
  <si>
    <t xml:space="preserve"> Move A in B</t>
  </si>
  <si>
    <t xml:space="preserve"> Move B in A</t>
  </si>
  <si>
    <t>MVI A</t>
  </si>
  <si>
    <r>
      <t xml:space="preserve"> Load A from </t>
    </r>
    <r>
      <rPr>
        <i/>
        <sz val="11"/>
        <color rgb="FF0070C0"/>
        <rFont val="Calibri"/>
        <family val="2"/>
        <scheme val="minor"/>
      </rPr>
      <t>adr</t>
    </r>
  </si>
  <si>
    <r>
      <rPr>
        <i/>
        <sz val="11"/>
        <color theme="1"/>
        <rFont val="Calibri"/>
        <family val="2"/>
        <scheme val="minor"/>
      </rPr>
      <t xml:space="preserve"> Store A in </t>
    </r>
    <r>
      <rPr>
        <i/>
        <sz val="11"/>
        <color rgb="FF0070C0"/>
        <rFont val="Calibri"/>
        <family val="2"/>
        <scheme val="minor"/>
      </rPr>
      <t>adr</t>
    </r>
  </si>
  <si>
    <r>
      <rPr>
        <i/>
        <sz val="11"/>
        <color theme="1"/>
        <rFont val="Calibri"/>
        <family val="2"/>
        <scheme val="minor"/>
      </rPr>
      <t xml:space="preserve"> Move immediate</t>
    </r>
    <r>
      <rPr>
        <i/>
        <sz val="11"/>
        <color rgb="FFC00000"/>
        <rFont val="Calibri"/>
        <family val="2"/>
        <scheme val="minor"/>
      </rPr>
      <t xml:space="preserve"> </t>
    </r>
    <r>
      <rPr>
        <i/>
        <sz val="11"/>
        <color rgb="FF0070C0"/>
        <rFont val="Calibri"/>
        <family val="2"/>
        <scheme val="minor"/>
      </rPr>
      <t>Value</t>
    </r>
  </si>
  <si>
    <t>Assembleur</t>
  </si>
  <si>
    <t>Op code</t>
  </si>
  <si>
    <t>opérande</t>
  </si>
  <si>
    <t>val</t>
  </si>
  <si>
    <t>MVI B</t>
  </si>
  <si>
    <t>INC B</t>
  </si>
  <si>
    <t>DCR B</t>
  </si>
  <si>
    <t>Ne rien faire</t>
  </si>
  <si>
    <t>Langage
machine</t>
  </si>
  <si>
    <t xml:space="preserve"> No operation</t>
  </si>
  <si>
    <t xml:space="preserve"> Add A to A</t>
  </si>
  <si>
    <t xml:space="preserve"> Add B to A</t>
  </si>
  <si>
    <t xml:space="preserve"> SUB B from A</t>
  </si>
  <si>
    <t xml:space="preserve"> Jump</t>
  </si>
  <si>
    <t xml:space="preserve"> Jump on positive</t>
  </si>
  <si>
    <t xml:space="preserve"> Jump on negative</t>
  </si>
  <si>
    <t xml:space="preserve"> Jump on zero</t>
  </si>
  <si>
    <t xml:space="preserve"> Jump on non zero</t>
  </si>
  <si>
    <t>Instruction</t>
  </si>
  <si>
    <t>Décodeur
Séquenceur</t>
  </si>
  <si>
    <t>flags</t>
  </si>
  <si>
    <t xml:space="preserve">IP  </t>
  </si>
  <si>
    <t xml:space="preserve">B </t>
  </si>
  <si>
    <t xml:space="preserve">A </t>
  </si>
  <si>
    <t>➽</t>
  </si>
  <si>
    <t xml:space="preserve"> Increment A</t>
  </si>
  <si>
    <t xml:space="preserve"> Increment B</t>
  </si>
  <si>
    <t xml:space="preserve"> Decrement A</t>
  </si>
  <si>
    <t xml:space="preserve"> Decrement B</t>
  </si>
  <si>
    <t>Mnémonique</t>
  </si>
  <si>
    <t>Explication</t>
  </si>
  <si>
    <t>CPU</t>
  </si>
  <si>
    <t>Trace</t>
  </si>
  <si>
    <t>Mémoire</t>
  </si>
  <si>
    <t>Jeu d'instructions en langage assembleur</t>
  </si>
  <si>
    <t>B ← A</t>
  </si>
  <si>
    <t>A ← B</t>
  </si>
  <si>
    <t>A ← A + A</t>
  </si>
  <si>
    <t>A ← A + B</t>
  </si>
  <si>
    <t>A ← A + 1</t>
  </si>
  <si>
    <t>B ← B + 1</t>
  </si>
  <si>
    <t>A ← A - 1</t>
  </si>
  <si>
    <t>B ← B - 1</t>
  </si>
  <si>
    <t>A ← A - B</t>
  </si>
  <si>
    <t>A ← val</t>
  </si>
  <si>
    <t>B ← val</t>
  </si>
  <si>
    <t>IP ←  adr</t>
  </si>
  <si>
    <t>Si négatif alors ( IP ← adr ) sinon ne rien faire</t>
  </si>
  <si>
    <t>Si positif alors ( IP ← adr ) sinon ne rien faire</t>
  </si>
  <si>
    <t>Si Z=1  alors (IP ← adr) sinon ne rien faire</t>
  </si>
  <si>
    <t>Si Z=0  alors (IP ← adr) sinon ne rien faire</t>
  </si>
  <si>
    <t>oA</t>
  </si>
  <si>
    <t>oB</t>
  </si>
  <si>
    <t>.A0</t>
  </si>
  <si>
    <t>.A1</t>
  </si>
  <si>
    <t>.B0</t>
  </si>
  <si>
    <t>.B1</t>
  </si>
  <si>
    <t>.A-</t>
  </si>
  <si>
    <t>.A+</t>
  </si>
  <si>
    <t>.B-</t>
  </si>
  <si>
    <t>.B+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</si>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</sst>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4" tint="-0.249977111117893"/>
      <name val="Century Gothic"/>
      <family val="2"/>
    </font>
    <font>
      <sz val="11"/>
      <color theme="2"/>
      <name val="Calibri"/>
      <family val="2"/>
      <scheme val="minor"/>
    </font>
    <font>
      <b/>
      <sz val="10"/>
      <color theme="4" tint="0.79998168889431442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0"/>
      <color theme="4" tint="0.79998168889431442"/>
      <name val="Calibri"/>
      <family val="2"/>
      <scheme val="minor"/>
    </font>
    <font>
      <b/>
      <sz val="9"/>
      <color theme="4" tint="0.7999816888943144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5" tint="-0.249977111117893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rgb="FF7030A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1"/>
      <color theme="9" tint="-0.499984740745262"/>
      <name val="Verdana"/>
      <family val="2"/>
    </font>
    <font>
      <sz val="11"/>
      <color theme="5" tint="-0.499984740745262"/>
      <name val="Verdana"/>
      <family val="2"/>
    </font>
    <font>
      <sz val="10"/>
      <color theme="1"/>
      <name val="Calibri"/>
      <family val="2"/>
      <scheme val="minor"/>
    </font>
    <font>
      <sz val="11"/>
      <color rgb="FF9954CC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4D5"/>
        <bgColor indexed="64"/>
      </patternFill>
    </fill>
    <fill>
      <patternFill patternType="solid">
        <fgColor rgb="FFFFEDB9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9" tint="-0.499984740745262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499984740745262"/>
      </left>
      <right style="thin">
        <color theme="9" tint="-0.24994659260841701"/>
      </right>
      <top style="thin">
        <color theme="9" tint="-0.24994659260841701"/>
      </top>
      <bottom style="medium">
        <color theme="9" tint="-0.49998474074526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499984740745262"/>
      </left>
      <right style="medium">
        <color theme="9" tint="0.79998168889431442"/>
      </right>
      <top style="medium">
        <color theme="9" tint="-0.24994659260841701"/>
      </top>
      <bottom style="medium">
        <color theme="9" tint="-0.499984740745262"/>
      </bottom>
      <diagonal/>
    </border>
    <border>
      <left style="medium">
        <color theme="9" tint="0.79998168889431442"/>
      </left>
      <right style="medium">
        <color theme="9" tint="0.79998168889431442"/>
      </right>
      <top style="medium">
        <color theme="9" tint="0.79995117038483843"/>
      </top>
      <bottom style="medium">
        <color theme="9" tint="-0.499984740745262"/>
      </bottom>
      <diagonal/>
    </border>
    <border>
      <left style="medium">
        <color theme="9" tint="0.79998168889431442"/>
      </left>
      <right style="medium">
        <color theme="9" tint="0.79998168889431442"/>
      </right>
      <top style="medium">
        <color theme="9" tint="-0.24994659260841701"/>
      </top>
      <bottom style="medium">
        <color theme="9" tint="-0.499984740745262"/>
      </bottom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theme="9" tint="-0.499984740745262"/>
      </left>
      <right style="medium">
        <color theme="9" tint="0.79998168889431442"/>
      </right>
      <top/>
      <bottom style="medium">
        <color theme="9" tint="-0.24994659260841701"/>
      </bottom>
      <diagonal/>
    </border>
    <border>
      <left style="medium">
        <color theme="9" tint="0.79998168889431442"/>
      </left>
      <right style="medium">
        <color theme="9" tint="0.79998168889431442"/>
      </right>
      <top/>
      <bottom style="medium">
        <color theme="9" tint="0.79995117038483843"/>
      </bottom>
      <diagonal/>
    </border>
    <border>
      <left style="medium">
        <color theme="9" tint="0.79998168889431442"/>
      </left>
      <right style="medium">
        <color theme="9" tint="0.79998168889431442"/>
      </right>
      <top/>
      <bottom style="medium">
        <color theme="9" tint="-0.2499465926084170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theme="1" tint="0.34998626667073579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1" tint="0.34998626667073579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1" tint="0.34998626667073579"/>
      </left>
      <right style="thin">
        <color theme="9" tint="-0.499984740745262"/>
      </right>
      <top style="thin">
        <color theme="9" tint="-0.499984740745262"/>
      </top>
      <bottom style="thin">
        <color theme="1" tint="0.34998626667073579"/>
      </bottom>
      <diagonal/>
    </border>
    <border>
      <left style="thin">
        <color theme="9" tint="-0.499984740745262"/>
      </left>
      <right style="thin">
        <color theme="1" tint="0.34998626667073579"/>
      </right>
      <top style="thin">
        <color theme="9" tint="-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5" tint="-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4" tint="-0.499984740745262"/>
      </top>
      <bottom style="thin">
        <color theme="1" tint="0.34998626667073579"/>
      </bottom>
      <diagonal/>
    </border>
    <border>
      <left style="thin">
        <color rgb="FF7030A0"/>
      </left>
      <right style="thin">
        <color theme="1" tint="0.34998626667073579"/>
      </right>
      <top style="thin">
        <color theme="1" tint="0.34998626667073579"/>
      </top>
      <bottom style="thin">
        <color rgb="FF7030A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499984740745262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0.7999816888943144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0.7999816888943144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499984740745262"/>
      </bottom>
      <diagonal/>
    </border>
    <border>
      <left/>
      <right/>
      <top style="thin">
        <color theme="9" tint="-0.24994659260841701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24994659260841701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4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5" tint="-0.499984740745262"/>
      </bottom>
      <diagonal/>
    </border>
    <border>
      <left style="thin">
        <color theme="1" tint="0.34998626667073579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1" tint="0.34998626667073579"/>
      </right>
      <top/>
      <bottom style="thin">
        <color theme="9" tint="-0.499984740745262"/>
      </bottom>
      <diagonal/>
    </border>
    <border>
      <left style="thin">
        <color theme="1" tint="0.34998626667073579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theme="1" tint="0.34998626667073579"/>
      </right>
      <top/>
      <bottom style="thin">
        <color rgb="FF703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medium">
        <color theme="9" tint="-0.499984740745262"/>
      </right>
      <top/>
      <bottom style="thin">
        <color theme="9" tint="-0.2499465926084170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medium">
        <color theme="9" tint="-0.499984740745262"/>
      </left>
      <right/>
      <top/>
      <bottom style="thin">
        <color indexed="64"/>
      </bottom>
      <diagonal/>
    </border>
    <border>
      <left/>
      <right style="medium">
        <color theme="9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center" vertical="center" textRotation="90"/>
    </xf>
    <xf numFmtId="0" fontId="8" fillId="5" borderId="0" xfId="0" applyFont="1" applyFill="1"/>
    <xf numFmtId="0" fontId="0" fillId="5" borderId="0" xfId="0" applyFill="1" applyAlignment="1">
      <alignment wrapText="1"/>
    </xf>
    <xf numFmtId="164" fontId="0" fillId="5" borderId="0" xfId="0" applyNumberFormat="1" applyFill="1" applyAlignment="1">
      <alignment horizontal="center"/>
    </xf>
    <xf numFmtId="0" fontId="10" fillId="6" borderId="2" xfId="0" applyFont="1" applyFill="1" applyBorder="1" applyAlignment="1" applyProtection="1">
      <alignment horizontal="center"/>
      <protection locked="0"/>
    </xf>
    <xf numFmtId="0" fontId="11" fillId="6" borderId="3" xfId="0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right"/>
    </xf>
    <xf numFmtId="0" fontId="16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0" fillId="3" borderId="7" xfId="0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right"/>
    </xf>
    <xf numFmtId="0" fontId="0" fillId="2" borderId="8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quotePrefix="1" applyFont="1" applyFill="1" applyAlignment="1">
      <alignment horizontal="right"/>
    </xf>
    <xf numFmtId="0" fontId="19" fillId="8" borderId="5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18" fillId="13" borderId="4" xfId="0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1" fillId="3" borderId="3" xfId="0" applyFont="1" applyFill="1" applyBorder="1"/>
    <xf numFmtId="0" fontId="0" fillId="3" borderId="3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14" fillId="3" borderId="3" xfId="0" applyFont="1" applyFill="1" applyBorder="1"/>
    <xf numFmtId="0" fontId="3" fillId="3" borderId="3" xfId="0" applyFon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1" fillId="3" borderId="12" xfId="0" applyFont="1" applyFill="1" applyBorder="1"/>
    <xf numFmtId="0" fontId="0" fillId="3" borderId="12" xfId="0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3" borderId="14" xfId="0" applyFont="1" applyFill="1" applyBorder="1"/>
    <xf numFmtId="0" fontId="0" fillId="3" borderId="14" xfId="0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24" fillId="15" borderId="16" xfId="0" applyFont="1" applyFill="1" applyBorder="1" applyAlignment="1">
      <alignment horizontal="center"/>
    </xf>
    <xf numFmtId="0" fontId="23" fillId="15" borderId="17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15" borderId="22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/>
    <xf numFmtId="0" fontId="27" fillId="5" borderId="18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30" fillId="5" borderId="0" xfId="0" applyFont="1" applyFill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26" fillId="5" borderId="0" xfId="0" applyFont="1" applyFill="1"/>
    <xf numFmtId="0" fontId="26" fillId="5" borderId="1" xfId="0" applyFont="1" applyFill="1" applyBorder="1"/>
    <xf numFmtId="0" fontId="31" fillId="5" borderId="0" xfId="0" applyFont="1" applyFill="1" applyAlignment="1">
      <alignment horizontal="right"/>
    </xf>
    <xf numFmtId="0" fontId="32" fillId="5" borderId="0" xfId="0" applyFont="1" applyFill="1" applyAlignment="1">
      <alignment horizontal="center"/>
    </xf>
    <xf numFmtId="0" fontId="33" fillId="5" borderId="0" xfId="0" applyFont="1" applyFill="1" applyAlignment="1">
      <alignment horizontal="center"/>
    </xf>
    <xf numFmtId="0" fontId="13" fillId="12" borderId="27" xfId="0" applyFont="1" applyFill="1" applyBorder="1" applyAlignment="1">
      <alignment horizontal="center"/>
    </xf>
    <xf numFmtId="0" fontId="13" fillId="12" borderId="28" xfId="0" applyFont="1" applyFill="1" applyBorder="1" applyAlignment="1">
      <alignment horizontal="center"/>
    </xf>
    <xf numFmtId="0" fontId="13" fillId="12" borderId="29" xfId="0" applyFont="1" applyFill="1" applyBorder="1" applyAlignment="1">
      <alignment horizontal="center"/>
    </xf>
    <xf numFmtId="0" fontId="13" fillId="12" borderId="30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0" fillId="8" borderId="32" xfId="0" applyFont="1" applyFill="1" applyBorder="1" applyAlignment="1">
      <alignment horizontal="center"/>
    </xf>
    <xf numFmtId="0" fontId="8" fillId="14" borderId="33" xfId="0" applyFont="1" applyFill="1" applyBorder="1" applyAlignment="1">
      <alignment horizontal="center"/>
    </xf>
    <xf numFmtId="0" fontId="8" fillId="14" borderId="34" xfId="0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16" fillId="5" borderId="47" xfId="0" applyFont="1" applyFill="1" applyBorder="1" applyAlignment="1">
      <alignment horizontal="center"/>
    </xf>
    <xf numFmtId="0" fontId="9" fillId="14" borderId="49" xfId="0" applyFont="1" applyFill="1" applyBorder="1" applyAlignment="1">
      <alignment horizontal="center"/>
    </xf>
    <xf numFmtId="0" fontId="10" fillId="8" borderId="50" xfId="0" applyFont="1" applyFill="1" applyBorder="1" applyAlignment="1">
      <alignment horizontal="center"/>
    </xf>
    <xf numFmtId="0" fontId="13" fillId="12" borderId="51" xfId="0" applyFont="1" applyFill="1" applyBorder="1" applyAlignment="1">
      <alignment horizontal="center"/>
    </xf>
    <xf numFmtId="0" fontId="13" fillId="12" borderId="52" xfId="0" applyFont="1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0" fontId="0" fillId="5" borderId="48" xfId="0" applyFill="1" applyBorder="1"/>
    <xf numFmtId="0" fontId="21" fillId="5" borderId="48" xfId="0" applyFont="1" applyFill="1" applyBorder="1" applyAlignment="1">
      <alignment horizontal="center"/>
    </xf>
    <xf numFmtId="0" fontId="26" fillId="5" borderId="59" xfId="0" applyFont="1" applyFill="1" applyBorder="1" applyAlignment="1">
      <alignment horizontal="center"/>
    </xf>
    <xf numFmtId="0" fontId="26" fillId="5" borderId="48" xfId="0" applyFont="1" applyFill="1" applyBorder="1"/>
    <xf numFmtId="0" fontId="26" fillId="5" borderId="60" xfId="0" applyFont="1" applyFill="1" applyBorder="1"/>
    <xf numFmtId="0" fontId="8" fillId="5" borderId="48" xfId="0" applyFont="1" applyFill="1" applyBorder="1"/>
    <xf numFmtId="0" fontId="8" fillId="5" borderId="48" xfId="0" applyFont="1" applyFill="1" applyBorder="1" applyAlignment="1">
      <alignment horizontal="center"/>
    </xf>
    <xf numFmtId="0" fontId="0" fillId="4" borderId="61" xfId="0" applyFill="1" applyBorder="1" applyAlignment="1">
      <alignment horizontal="center" vertical="center"/>
    </xf>
    <xf numFmtId="0" fontId="10" fillId="9" borderId="61" xfId="0" applyFont="1" applyFill="1" applyBorder="1" applyAlignment="1">
      <alignment horizontal="center" vertical="center"/>
    </xf>
    <xf numFmtId="0" fontId="12" fillId="13" borderId="62" xfId="0" applyFont="1" applyFill="1" applyBorder="1" applyAlignment="1">
      <alignment horizontal="center"/>
    </xf>
    <xf numFmtId="0" fontId="12" fillId="13" borderId="63" xfId="0" applyFont="1" applyFill="1" applyBorder="1" applyAlignment="1">
      <alignment horizontal="center"/>
    </xf>
    <xf numFmtId="0" fontId="18" fillId="13" borderId="62" xfId="0" applyFont="1" applyFill="1" applyBorder="1" applyAlignment="1">
      <alignment horizontal="center"/>
    </xf>
    <xf numFmtId="0" fontId="18" fillId="13" borderId="63" xfId="0" applyFont="1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164" fontId="25" fillId="15" borderId="64" xfId="0" applyNumberFormat="1" applyFont="1" applyFill="1" applyBorder="1" applyAlignment="1">
      <alignment horizontal="center" vertical="center" wrapText="1"/>
    </xf>
    <xf numFmtId="0" fontId="24" fillId="15" borderId="48" xfId="0" applyFont="1" applyFill="1" applyBorder="1" applyAlignment="1">
      <alignment horizontal="center"/>
    </xf>
    <xf numFmtId="0" fontId="23" fillId="15" borderId="48" xfId="0" applyFont="1" applyFill="1" applyBorder="1" applyAlignment="1">
      <alignment horizontal="center"/>
    </xf>
    <xf numFmtId="0" fontId="22" fillId="15" borderId="48" xfId="0" applyFont="1" applyFill="1" applyBorder="1" applyAlignment="1">
      <alignment horizontal="center" vertical="center"/>
    </xf>
    <xf numFmtId="0" fontId="22" fillId="15" borderId="65" xfId="0" applyFont="1" applyFill="1" applyBorder="1" applyAlignment="1">
      <alignment horizontal="center" vertical="center"/>
    </xf>
    <xf numFmtId="0" fontId="0" fillId="11" borderId="6" xfId="0" applyFill="1" applyBorder="1" applyAlignment="1" applyProtection="1">
      <alignment horizontal="center"/>
      <protection locked="0"/>
    </xf>
    <xf numFmtId="0" fontId="35" fillId="12" borderId="53" xfId="0" applyFont="1" applyFill="1" applyBorder="1" applyAlignment="1">
      <alignment horizontal="center"/>
    </xf>
    <xf numFmtId="0" fontId="35" fillId="12" borderId="54" xfId="0" applyFont="1" applyFill="1" applyBorder="1" applyAlignment="1">
      <alignment horizontal="center"/>
    </xf>
    <xf numFmtId="0" fontId="35" fillId="12" borderId="35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48" xfId="0" applyFont="1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4" fillId="3" borderId="3" xfId="0" quotePrefix="1" applyFont="1" applyFill="1" applyBorder="1" applyAlignment="1">
      <alignment horizontal="left"/>
    </xf>
    <xf numFmtId="0" fontId="34" fillId="3" borderId="36" xfId="0" applyFont="1" applyFill="1" applyBorder="1" applyAlignment="1">
      <alignment horizontal="left"/>
    </xf>
    <xf numFmtId="0" fontId="34" fillId="3" borderId="37" xfId="0" applyFont="1" applyFill="1" applyBorder="1" applyAlignment="1">
      <alignment horizontal="left"/>
    </xf>
    <xf numFmtId="0" fontId="34" fillId="3" borderId="38" xfId="0" applyFont="1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37" xfId="0" applyFill="1" applyBorder="1" applyAlignment="1">
      <alignment horizontal="left"/>
    </xf>
    <xf numFmtId="0" fontId="0" fillId="3" borderId="38" xfId="0" applyFill="1" applyBorder="1" applyAlignment="1">
      <alignment horizontal="left"/>
    </xf>
    <xf numFmtId="0" fontId="4" fillId="3" borderId="12" xfId="0" quotePrefix="1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0" fontId="34" fillId="3" borderId="45" xfId="0" applyFont="1" applyFill="1" applyBorder="1" applyAlignment="1">
      <alignment horizontal="left"/>
    </xf>
    <xf numFmtId="0" fontId="34" fillId="3" borderId="46" xfId="0" applyFont="1" applyFill="1" applyBorder="1" applyAlignment="1">
      <alignment horizontal="left"/>
    </xf>
    <xf numFmtId="0" fontId="29" fillId="5" borderId="0" xfId="0" applyFont="1" applyFill="1" applyAlignment="1">
      <alignment horizontal="center" wrapText="1"/>
    </xf>
    <xf numFmtId="0" fontId="0" fillId="5" borderId="18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27" fillId="5" borderId="18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0" fillId="4" borderId="1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/>
    </xf>
    <xf numFmtId="0" fontId="17" fillId="13" borderId="9" xfId="0" applyFont="1" applyFill="1" applyBorder="1" applyAlignment="1">
      <alignment horizontal="center"/>
    </xf>
    <xf numFmtId="164" fontId="25" fillId="15" borderId="20" xfId="0" applyNumberFormat="1" applyFont="1" applyFill="1" applyBorder="1" applyAlignment="1">
      <alignment horizontal="center" vertical="center" wrapText="1"/>
    </xf>
    <xf numFmtId="164" fontId="25" fillId="15" borderId="15" xfId="0" applyNumberFormat="1" applyFont="1" applyFill="1" applyBorder="1" applyAlignment="1">
      <alignment horizontal="center" vertical="center" wrapText="1"/>
    </xf>
    <xf numFmtId="0" fontId="22" fillId="15" borderId="21" xfId="0" applyFont="1" applyFill="1" applyBorder="1" applyAlignment="1">
      <alignment horizontal="center" vertical="center"/>
    </xf>
    <xf numFmtId="0" fontId="22" fillId="15" borderId="22" xfId="0" applyFont="1" applyFill="1" applyBorder="1" applyAlignment="1">
      <alignment horizontal="center" vertical="center"/>
    </xf>
    <xf numFmtId="0" fontId="22" fillId="15" borderId="17" xfId="0" applyFont="1" applyFill="1" applyBorder="1" applyAlignment="1">
      <alignment horizontal="center" vertical="center"/>
    </xf>
    <xf numFmtId="0" fontId="22" fillId="15" borderId="39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22" fillId="15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4" fillId="3" borderId="14" xfId="0" quotePrefix="1" applyFont="1" applyFill="1" applyBorder="1" applyAlignment="1">
      <alignment horizontal="left"/>
    </xf>
    <xf numFmtId="0" fontId="0" fillId="3" borderId="56" xfId="0" applyFill="1" applyBorder="1" applyAlignment="1">
      <alignment horizontal="left"/>
    </xf>
    <xf numFmtId="0" fontId="0" fillId="3" borderId="57" xfId="0" applyFill="1" applyBorder="1" applyAlignment="1">
      <alignment horizontal="left"/>
    </xf>
    <xf numFmtId="0" fontId="0" fillId="3" borderId="58" xfId="0" applyFill="1" applyBorder="1" applyAlignment="1">
      <alignment horizontal="left"/>
    </xf>
  </cellXfs>
  <cellStyles count="1">
    <cellStyle name="Normal" xfId="0" builtinId="0"/>
  </cellStyles>
  <dxfs count="25"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theme="4" tint="-0.24994659260841701"/>
      </font>
      <fill>
        <patternFill>
          <bgColor rgb="FFFFFF00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97C4763-607B-4F8D-9E35-5B25639B4F08}"/>
  </tableStyles>
  <colors>
    <mruColors>
      <color rgb="FFFFF8E5"/>
      <color rgb="FF9954CC"/>
      <color rgb="FFECF4FA"/>
      <color rgb="FFFFEDB9"/>
      <color rgb="FFFFF4D5"/>
      <color rgb="FFFFF1C9"/>
      <color rgb="FFFF8989"/>
      <color rgb="FFFFA7A7"/>
      <color rgb="FFFFCCFF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27350</xdr:colOff>
      <xdr:row>28</xdr:row>
      <xdr:rowOff>20053</xdr:rowOff>
    </xdr:from>
    <xdr:to>
      <xdr:col>34</xdr:col>
      <xdr:colOff>27471</xdr:colOff>
      <xdr:row>29</xdr:row>
      <xdr:rowOff>154998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EE29B15C-1ADE-49E0-ABBA-3BD4BE6F6259}"/>
            </a:ext>
          </a:extLst>
        </xdr:cNvPr>
        <xdr:cNvCxnSpPr/>
      </xdr:nvCxnSpPr>
      <xdr:spPr>
        <a:xfrm flipV="1">
          <a:off x="9626645" y="5016868"/>
          <a:ext cx="121" cy="329255"/>
        </a:xfrm>
        <a:prstGeom prst="straightConnector1">
          <a:avLst/>
        </a:prstGeom>
        <a:ln w="12700">
          <a:solidFill>
            <a:srgbClr val="7030A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136240</xdr:colOff>
      <xdr:row>25</xdr:row>
      <xdr:rowOff>8474</xdr:rowOff>
    </xdr:from>
    <xdr:to>
      <xdr:col>35</xdr:col>
      <xdr:colOff>256387</xdr:colOff>
      <xdr:row>39</xdr:row>
      <xdr:rowOff>151086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4C946FF6-72A0-46F8-A7DE-69D243A01344}"/>
            </a:ext>
          </a:extLst>
        </xdr:cNvPr>
        <xdr:cNvSpPr/>
      </xdr:nvSpPr>
      <xdr:spPr>
        <a:xfrm>
          <a:off x="7466680" y="4449029"/>
          <a:ext cx="2712852" cy="2741032"/>
        </a:xfrm>
        <a:prstGeom prst="round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32</xdr:col>
      <xdr:colOff>342900</xdr:colOff>
      <xdr:row>28</xdr:row>
      <xdr:rowOff>0</xdr:rowOff>
    </xdr:from>
    <xdr:to>
      <xdr:col>33</xdr:col>
      <xdr:colOff>243840</xdr:colOff>
      <xdr:row>29</xdr:row>
      <xdr:rowOff>180975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18DDDC14-170D-40EC-BE1B-628CDCB00EA2}"/>
            </a:ext>
          </a:extLst>
        </xdr:cNvPr>
        <xdr:cNvCxnSpPr/>
      </xdr:nvCxnSpPr>
      <xdr:spPr>
        <a:xfrm flipH="1">
          <a:off x="8953500" y="5000625"/>
          <a:ext cx="571500" cy="369570"/>
        </a:xfrm>
        <a:prstGeom prst="line">
          <a:avLst/>
        </a:prstGeom>
        <a:ln w="12700">
          <a:solidFill>
            <a:srgbClr val="FF0000"/>
          </a:solidFill>
          <a:prstDash val="lg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40005</xdr:colOff>
      <xdr:row>27</xdr:row>
      <xdr:rowOff>91440</xdr:rowOff>
    </xdr:from>
    <xdr:to>
      <xdr:col>32</xdr:col>
      <xdr:colOff>474345</xdr:colOff>
      <xdr:row>27</xdr:row>
      <xdr:rowOff>91440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19CF51D9-58C6-46B1-8692-1E337158FD99}"/>
            </a:ext>
          </a:extLst>
        </xdr:cNvPr>
        <xdr:cNvCxnSpPr/>
      </xdr:nvCxnSpPr>
      <xdr:spPr>
        <a:xfrm>
          <a:off x="8650605" y="4905375"/>
          <a:ext cx="438150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300990</xdr:colOff>
      <xdr:row>25</xdr:row>
      <xdr:rowOff>30480</xdr:rowOff>
    </xdr:from>
    <xdr:to>
      <xdr:col>28</xdr:col>
      <xdr:colOff>563880</xdr:colOff>
      <xdr:row>40</xdr:row>
      <xdr:rowOff>57150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5C77478-7575-453B-9077-98DDF32EFDC9}"/>
            </a:ext>
          </a:extLst>
        </xdr:cNvPr>
        <xdr:cNvSpPr/>
      </xdr:nvSpPr>
      <xdr:spPr>
        <a:xfrm>
          <a:off x="7616190" y="4469130"/>
          <a:ext cx="262890" cy="28079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 </a:t>
          </a:r>
        </a:p>
        <a:p>
          <a:pPr algn="ctr"/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des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données</a:t>
          </a:r>
        </a:p>
      </xdr:txBody>
    </xdr:sp>
    <xdr:clientData/>
  </xdr:twoCellAnchor>
  <xdr:twoCellAnchor>
    <xdr:from>
      <xdr:col>35</xdr:col>
      <xdr:colOff>466725</xdr:colOff>
      <xdr:row>25</xdr:row>
      <xdr:rowOff>9525</xdr:rowOff>
    </xdr:from>
    <xdr:to>
      <xdr:col>35</xdr:col>
      <xdr:colOff>695325</xdr:colOff>
      <xdr:row>40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76D4559-8EBA-4B54-B179-22A776340191}"/>
            </a:ext>
          </a:extLst>
        </xdr:cNvPr>
        <xdr:cNvSpPr/>
      </xdr:nvSpPr>
      <xdr:spPr>
        <a:xfrm>
          <a:off x="10393680" y="4450080"/>
          <a:ext cx="228600" cy="28079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</a:t>
          </a:r>
        </a:p>
        <a:p>
          <a:pPr algn="l"/>
          <a:endParaRPr lang="fr-BE" sz="1100" b="1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fr-BE" sz="1100" baseline="0">
              <a:latin typeface="Verdana" panose="020B0604030504040204" pitchFamily="34" charset="0"/>
              <a:ea typeface="Verdana" panose="020B0604030504040204" pitchFamily="34" charset="0"/>
            </a:rPr>
            <a:t>adresses</a:t>
          </a:r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47624</xdr:colOff>
      <xdr:row>34</xdr:row>
      <xdr:rowOff>55245</xdr:rowOff>
    </xdr:from>
    <xdr:to>
      <xdr:col>33</xdr:col>
      <xdr:colOff>247649</xdr:colOff>
      <xdr:row>39</xdr:row>
      <xdr:rowOff>19050</xdr:rowOff>
    </xdr:to>
    <xdr:sp macro="" textlink="">
      <xdr:nvSpPr>
        <xdr:cNvPr id="8" name="Forme libre : forme 7">
          <a:extLst>
            <a:ext uri="{FF2B5EF4-FFF2-40B4-BE49-F238E27FC236}">
              <a16:creationId xmlns:a16="http://schemas.microsoft.com/office/drawing/2014/main" id="{3C80F83C-7093-4CBB-95E2-7C8918CA13AF}"/>
            </a:ext>
          </a:extLst>
        </xdr:cNvPr>
        <xdr:cNvSpPr/>
      </xdr:nvSpPr>
      <xdr:spPr>
        <a:xfrm>
          <a:off x="8562974" y="6941820"/>
          <a:ext cx="847725" cy="935355"/>
        </a:xfrm>
        <a:custGeom>
          <a:avLst/>
          <a:gdLst>
            <a:gd name="connsiteX0" fmla="*/ 0 w 752475"/>
            <a:gd name="connsiteY0" fmla="*/ 0 h 1076325"/>
            <a:gd name="connsiteX1" fmla="*/ 9525 w 752475"/>
            <a:gd name="connsiteY1" fmla="*/ 352425 h 1076325"/>
            <a:gd name="connsiteX2" fmla="*/ 295275 w 752475"/>
            <a:gd name="connsiteY2" fmla="*/ 552450 h 1076325"/>
            <a:gd name="connsiteX3" fmla="*/ 19050 w 752475"/>
            <a:gd name="connsiteY3" fmla="*/ 723900 h 1076325"/>
            <a:gd name="connsiteX4" fmla="*/ 19050 w 752475"/>
            <a:gd name="connsiteY4" fmla="*/ 1076325 h 1076325"/>
            <a:gd name="connsiteX5" fmla="*/ 742950 w 752475"/>
            <a:gd name="connsiteY5" fmla="*/ 723900 h 1076325"/>
            <a:gd name="connsiteX6" fmla="*/ 752475 w 752475"/>
            <a:gd name="connsiteY6" fmla="*/ 352425 h 1076325"/>
            <a:gd name="connsiteX7" fmla="*/ 0 w 752475"/>
            <a:gd name="connsiteY7" fmla="*/ 0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52475" h="1076325">
              <a:moveTo>
                <a:pt x="0" y="0"/>
              </a:moveTo>
              <a:lnTo>
                <a:pt x="9525" y="352425"/>
              </a:lnTo>
              <a:lnTo>
                <a:pt x="295275" y="552450"/>
              </a:lnTo>
              <a:lnTo>
                <a:pt x="19050" y="723900"/>
              </a:lnTo>
              <a:lnTo>
                <a:pt x="19050" y="1076325"/>
              </a:lnTo>
              <a:lnTo>
                <a:pt x="742950" y="723900"/>
              </a:lnTo>
              <a:lnTo>
                <a:pt x="752475" y="352425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BE" sz="1100" baseline="0">
              <a:latin typeface="+mn-lt"/>
              <a:ea typeface="+mn-ea"/>
            </a:rPr>
            <a:t>            </a:t>
          </a:r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ALU</a:t>
          </a:r>
        </a:p>
      </xdr:txBody>
    </xdr:sp>
    <xdr:clientData/>
  </xdr:twoCellAnchor>
  <xdr:twoCellAnchor>
    <xdr:from>
      <xdr:col>32</xdr:col>
      <xdr:colOff>24765</xdr:colOff>
      <xdr:row>29</xdr:row>
      <xdr:rowOff>91440</xdr:rowOff>
    </xdr:from>
    <xdr:to>
      <xdr:col>35</xdr:col>
      <xdr:colOff>428625</xdr:colOff>
      <xdr:row>29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1C68D399-9803-4999-AE6F-EB22BAF159D4}"/>
            </a:ext>
          </a:extLst>
        </xdr:cNvPr>
        <xdr:cNvCxnSpPr/>
      </xdr:nvCxnSpPr>
      <xdr:spPr>
        <a:xfrm>
          <a:off x="8631555" y="5286375"/>
          <a:ext cx="1724025" cy="0"/>
        </a:xfrm>
        <a:prstGeom prst="straightConnector1">
          <a:avLst/>
        </a:prstGeom>
        <a:ln w="38100"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213849</xdr:colOff>
      <xdr:row>36</xdr:row>
      <xdr:rowOff>55247</xdr:rowOff>
    </xdr:from>
    <xdr:to>
      <xdr:col>34</xdr:col>
      <xdr:colOff>27833</xdr:colOff>
      <xdr:row>36</xdr:row>
      <xdr:rowOff>55247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AFFADF58-D051-44AE-8208-1709E478D6B6}"/>
            </a:ext>
          </a:extLst>
        </xdr:cNvPr>
        <xdr:cNvCxnSpPr/>
      </xdr:nvCxnSpPr>
      <xdr:spPr>
        <a:xfrm flipV="1">
          <a:off x="9487389" y="6555107"/>
          <a:ext cx="139739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22389</xdr:colOff>
      <xdr:row>35</xdr:row>
      <xdr:rowOff>40106</xdr:rowOff>
    </xdr:from>
    <xdr:to>
      <xdr:col>34</xdr:col>
      <xdr:colOff>25065</xdr:colOff>
      <xdr:row>36</xdr:row>
      <xdr:rowOff>59599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A0ED1D3E-DDD9-4F5A-8880-530499B28DB6}"/>
            </a:ext>
          </a:extLst>
        </xdr:cNvPr>
        <xdr:cNvCxnSpPr/>
      </xdr:nvCxnSpPr>
      <xdr:spPr>
        <a:xfrm flipV="1">
          <a:off x="9619779" y="6355181"/>
          <a:ext cx="2676" cy="196658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5013</xdr:colOff>
      <xdr:row>32</xdr:row>
      <xdr:rowOff>90237</xdr:rowOff>
    </xdr:from>
    <xdr:to>
      <xdr:col>34</xdr:col>
      <xdr:colOff>20376</xdr:colOff>
      <xdr:row>35</xdr:row>
      <xdr:rowOff>41413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21CFEBCB-A4F2-4FB0-A9C8-4AE2084DF71D}"/>
            </a:ext>
          </a:extLst>
        </xdr:cNvPr>
        <xdr:cNvCxnSpPr/>
      </xdr:nvCxnSpPr>
      <xdr:spPr>
        <a:xfrm flipH="1" flipV="1">
          <a:off x="9284268" y="5856672"/>
          <a:ext cx="333498" cy="499816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223631</xdr:colOff>
      <xdr:row>36</xdr:row>
      <xdr:rowOff>159747</xdr:rowOff>
    </xdr:from>
    <xdr:to>
      <xdr:col>35</xdr:col>
      <xdr:colOff>76200</xdr:colOff>
      <xdr:row>36</xdr:row>
      <xdr:rowOff>165652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FE6AD643-E3A4-45D5-AE59-19031FBAB512}"/>
            </a:ext>
          </a:extLst>
        </xdr:cNvPr>
        <xdr:cNvCxnSpPr/>
      </xdr:nvCxnSpPr>
      <xdr:spPr>
        <a:xfrm flipV="1">
          <a:off x="9499076" y="6657702"/>
          <a:ext cx="502174" cy="7810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76200</xdr:colOff>
      <xdr:row>34</xdr:row>
      <xdr:rowOff>92529</xdr:rowOff>
    </xdr:from>
    <xdr:to>
      <xdr:col>35</xdr:col>
      <xdr:colOff>81643</xdr:colOff>
      <xdr:row>36</xdr:row>
      <xdr:rowOff>152400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CB36E117-3D4C-4957-B7AF-A9363842F425}"/>
            </a:ext>
          </a:extLst>
        </xdr:cNvPr>
        <xdr:cNvCxnSpPr/>
      </xdr:nvCxnSpPr>
      <xdr:spPr>
        <a:xfrm flipV="1">
          <a:off x="10001250" y="6230439"/>
          <a:ext cx="7348" cy="418011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313236</xdr:colOff>
      <xdr:row>33</xdr:row>
      <xdr:rowOff>30752</xdr:rowOff>
    </xdr:from>
    <xdr:to>
      <xdr:col>35</xdr:col>
      <xdr:colOff>80210</xdr:colOff>
      <xdr:row>34</xdr:row>
      <xdr:rowOff>105276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130A354-E21A-4708-B5DC-C73AD4A6FF91}"/>
            </a:ext>
          </a:extLst>
        </xdr:cNvPr>
        <xdr:cNvCxnSpPr/>
      </xdr:nvCxnSpPr>
      <xdr:spPr>
        <a:xfrm flipH="1" flipV="1">
          <a:off x="9592491" y="5981972"/>
          <a:ext cx="414674" cy="255499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435428</xdr:colOff>
      <xdr:row>32</xdr:row>
      <xdr:rowOff>5443</xdr:rowOff>
    </xdr:from>
    <xdr:to>
      <xdr:col>33</xdr:col>
      <xdr:colOff>439238</xdr:colOff>
      <xdr:row>33</xdr:row>
      <xdr:rowOff>30752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521B32E1-71D4-42F1-A599-6177CCD7FB7D}"/>
            </a:ext>
          </a:extLst>
        </xdr:cNvPr>
        <xdr:cNvCxnSpPr/>
      </xdr:nvCxnSpPr>
      <xdr:spPr>
        <a:xfrm flipH="1" flipV="1">
          <a:off x="9602288" y="5769973"/>
          <a:ext cx="0" cy="211999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25733</xdr:colOff>
      <xdr:row>31</xdr:row>
      <xdr:rowOff>91440</xdr:rowOff>
    </xdr:from>
    <xdr:to>
      <xdr:col>29</xdr:col>
      <xdr:colOff>407127</xdr:colOff>
      <xdr:row>31</xdr:row>
      <xdr:rowOff>91440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FD76EDDE-7448-45AD-A523-5892D7AB33EB}"/>
            </a:ext>
          </a:extLst>
        </xdr:cNvPr>
        <xdr:cNvCxnSpPr/>
      </xdr:nvCxnSpPr>
      <xdr:spPr>
        <a:xfrm flipH="1">
          <a:off x="7356173" y="5667375"/>
          <a:ext cx="381394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24494</xdr:colOff>
      <xdr:row>32</xdr:row>
      <xdr:rowOff>92801</xdr:rowOff>
    </xdr:from>
    <xdr:to>
      <xdr:col>29</xdr:col>
      <xdr:colOff>415019</xdr:colOff>
      <xdr:row>32</xdr:row>
      <xdr:rowOff>93871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421B536D-4700-41EE-A843-38EF479EB55F}"/>
            </a:ext>
          </a:extLst>
        </xdr:cNvPr>
        <xdr:cNvCxnSpPr/>
      </xdr:nvCxnSpPr>
      <xdr:spPr>
        <a:xfrm flipH="1">
          <a:off x="7354934" y="5859236"/>
          <a:ext cx="392430" cy="107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39414</xdr:colOff>
      <xdr:row>37</xdr:row>
      <xdr:rowOff>177362</xdr:rowOff>
    </xdr:from>
    <xdr:to>
      <xdr:col>32</xdr:col>
      <xdr:colOff>78828</xdr:colOff>
      <xdr:row>38</xdr:row>
      <xdr:rowOff>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C36DEA78-FF45-45B2-BC61-5CF2962C080B}"/>
            </a:ext>
          </a:extLst>
        </xdr:cNvPr>
        <xdr:cNvCxnSpPr/>
      </xdr:nvCxnSpPr>
      <xdr:spPr>
        <a:xfrm>
          <a:off x="7373664" y="6850577"/>
          <a:ext cx="1315764" cy="7423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342900</xdr:colOff>
      <xdr:row>29</xdr:row>
      <xdr:rowOff>167640</xdr:rowOff>
    </xdr:from>
    <xdr:to>
      <xdr:col>32</xdr:col>
      <xdr:colOff>342900</xdr:colOff>
      <xdr:row>34</xdr:row>
      <xdr:rowOff>66675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FAB1442C-2BD0-4E65-9C17-F418B1984915}"/>
            </a:ext>
          </a:extLst>
        </xdr:cNvPr>
        <xdr:cNvCxnSpPr/>
      </xdr:nvCxnSpPr>
      <xdr:spPr>
        <a:xfrm>
          <a:off x="8953500" y="5362575"/>
          <a:ext cx="0" cy="836295"/>
        </a:xfrm>
        <a:prstGeom prst="straightConnector1">
          <a:avLst/>
        </a:prstGeom>
        <a:ln w="12700">
          <a:solidFill>
            <a:srgbClr val="FF0000"/>
          </a:solidFill>
          <a:prstDash val="lgDash"/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308741</xdr:colOff>
      <xdr:row>33</xdr:row>
      <xdr:rowOff>6569</xdr:rowOff>
    </xdr:from>
    <xdr:to>
      <xdr:col>31</xdr:col>
      <xdr:colOff>308741</xdr:colOff>
      <xdr:row>35</xdr:row>
      <xdr:rowOff>0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344257FD-A9FE-498A-91E5-D80BFF7DB760}"/>
            </a:ext>
          </a:extLst>
        </xdr:cNvPr>
        <xdr:cNvCxnSpPr/>
      </xdr:nvCxnSpPr>
      <xdr:spPr>
        <a:xfrm>
          <a:off x="8254496" y="5961599"/>
          <a:ext cx="0" cy="353476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315310</xdr:colOff>
      <xdr:row>35</xdr:row>
      <xdr:rowOff>0</xdr:rowOff>
    </xdr:from>
    <xdr:to>
      <xdr:col>32</xdr:col>
      <xdr:colOff>65690</xdr:colOff>
      <xdr:row>35</xdr:row>
      <xdr:rowOff>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63A50BE4-1025-431D-A7E3-6A256EA972FB}"/>
            </a:ext>
          </a:extLst>
        </xdr:cNvPr>
        <xdr:cNvCxnSpPr/>
      </xdr:nvCxnSpPr>
      <xdr:spPr>
        <a:xfrm>
          <a:off x="8261065" y="6315075"/>
          <a:ext cx="41332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32</xdr:row>
      <xdr:rowOff>87630</xdr:rowOff>
    </xdr:from>
    <xdr:to>
      <xdr:col>33</xdr:col>
      <xdr:colOff>19050</xdr:colOff>
      <xdr:row>32</xdr:row>
      <xdr:rowOff>95250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E85201DD-9720-4FD0-B684-C816665D892F}"/>
            </a:ext>
          </a:extLst>
        </xdr:cNvPr>
        <xdr:cNvCxnSpPr/>
      </xdr:nvCxnSpPr>
      <xdr:spPr>
        <a:xfrm flipH="1" flipV="1">
          <a:off x="8610600" y="5854065"/>
          <a:ext cx="68199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</xdr:colOff>
      <xdr:row>27</xdr:row>
      <xdr:rowOff>91440</xdr:rowOff>
    </xdr:from>
    <xdr:to>
      <xdr:col>29</xdr:col>
      <xdr:colOff>588645</xdr:colOff>
      <xdr:row>27</xdr:row>
      <xdr:rowOff>97155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B1D00963-33E6-409C-B1FB-AB5CB081FD79}"/>
            </a:ext>
          </a:extLst>
        </xdr:cNvPr>
        <xdr:cNvCxnSpPr/>
      </xdr:nvCxnSpPr>
      <xdr:spPr>
        <a:xfrm flipV="1">
          <a:off x="7341870" y="4905375"/>
          <a:ext cx="58483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50248</xdr:colOff>
      <xdr:row>29</xdr:row>
      <xdr:rowOff>154997</xdr:rowOff>
    </xdr:from>
    <xdr:to>
      <xdr:col>34</xdr:col>
      <xdr:colOff>309754</xdr:colOff>
      <xdr:row>30</xdr:row>
      <xdr:rowOff>53604</xdr:rowOff>
    </xdr:to>
    <xdr:sp macro="" textlink="">
      <xdr:nvSpPr>
        <xdr:cNvPr id="25" name="Accolade ouvrante 24">
          <a:extLst>
            <a:ext uri="{FF2B5EF4-FFF2-40B4-BE49-F238E27FC236}">
              <a16:creationId xmlns:a16="http://schemas.microsoft.com/office/drawing/2014/main" id="{C029ED0C-D2BF-4E4F-8B6F-00DBBE2026FA}"/>
            </a:ext>
          </a:extLst>
        </xdr:cNvPr>
        <xdr:cNvSpPr/>
      </xdr:nvSpPr>
      <xdr:spPr>
        <a:xfrm rot="5400000">
          <a:off x="9575675" y="5101855"/>
          <a:ext cx="92917" cy="581451"/>
        </a:xfrm>
        <a:prstGeom prst="leftBrac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27350</xdr:colOff>
      <xdr:row>28</xdr:row>
      <xdr:rowOff>20053</xdr:rowOff>
    </xdr:from>
    <xdr:to>
      <xdr:col>34</xdr:col>
      <xdr:colOff>27471</xdr:colOff>
      <xdr:row>29</xdr:row>
      <xdr:rowOff>154998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15228CC-FB6D-4855-B1B5-AADCA2209F09}"/>
            </a:ext>
          </a:extLst>
        </xdr:cNvPr>
        <xdr:cNvCxnSpPr/>
      </xdr:nvCxnSpPr>
      <xdr:spPr>
        <a:xfrm flipV="1">
          <a:off x="9779045" y="5197843"/>
          <a:ext cx="121" cy="329255"/>
        </a:xfrm>
        <a:prstGeom prst="straightConnector1">
          <a:avLst/>
        </a:prstGeom>
        <a:ln w="12700">
          <a:solidFill>
            <a:srgbClr val="7030A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136240</xdr:colOff>
      <xdr:row>25</xdr:row>
      <xdr:rowOff>8474</xdr:rowOff>
    </xdr:from>
    <xdr:to>
      <xdr:col>35</xdr:col>
      <xdr:colOff>256387</xdr:colOff>
      <xdr:row>39</xdr:row>
      <xdr:rowOff>151086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4C28A3C8-4A1F-4F10-943B-9459CE2DD3CC}"/>
            </a:ext>
          </a:extLst>
        </xdr:cNvPr>
        <xdr:cNvSpPr/>
      </xdr:nvSpPr>
      <xdr:spPr>
        <a:xfrm>
          <a:off x="7619080" y="4630004"/>
          <a:ext cx="2712852" cy="2741032"/>
        </a:xfrm>
        <a:prstGeom prst="round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32</xdr:col>
      <xdr:colOff>342900</xdr:colOff>
      <xdr:row>28</xdr:row>
      <xdr:rowOff>0</xdr:rowOff>
    </xdr:from>
    <xdr:to>
      <xdr:col>33</xdr:col>
      <xdr:colOff>243840</xdr:colOff>
      <xdr:row>29</xdr:row>
      <xdr:rowOff>180975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C4CA012B-508A-477F-8551-D4A1AEE8D750}"/>
            </a:ext>
          </a:extLst>
        </xdr:cNvPr>
        <xdr:cNvCxnSpPr/>
      </xdr:nvCxnSpPr>
      <xdr:spPr>
        <a:xfrm flipH="1">
          <a:off x="9105900" y="5181600"/>
          <a:ext cx="571500" cy="369570"/>
        </a:xfrm>
        <a:prstGeom prst="line">
          <a:avLst/>
        </a:prstGeom>
        <a:ln w="12700">
          <a:solidFill>
            <a:srgbClr val="FF0000"/>
          </a:solidFill>
          <a:prstDash val="lg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40005</xdr:colOff>
      <xdr:row>27</xdr:row>
      <xdr:rowOff>91440</xdr:rowOff>
    </xdr:from>
    <xdr:to>
      <xdr:col>32</xdr:col>
      <xdr:colOff>474345</xdr:colOff>
      <xdr:row>27</xdr:row>
      <xdr:rowOff>91440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86A93F0-2B4F-4DEA-B04B-C0900237D20C}"/>
            </a:ext>
          </a:extLst>
        </xdr:cNvPr>
        <xdr:cNvCxnSpPr/>
      </xdr:nvCxnSpPr>
      <xdr:spPr>
        <a:xfrm>
          <a:off x="8803005" y="5086350"/>
          <a:ext cx="438150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300990</xdr:colOff>
      <xdr:row>25</xdr:row>
      <xdr:rowOff>30480</xdr:rowOff>
    </xdr:from>
    <xdr:to>
      <xdr:col>28</xdr:col>
      <xdr:colOff>563880</xdr:colOff>
      <xdr:row>40</xdr:row>
      <xdr:rowOff>57150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6C79B0C-2F9B-4317-AAA1-6624F4368E9C}"/>
            </a:ext>
          </a:extLst>
        </xdr:cNvPr>
        <xdr:cNvSpPr/>
      </xdr:nvSpPr>
      <xdr:spPr>
        <a:xfrm>
          <a:off x="7178040" y="4648200"/>
          <a:ext cx="260985" cy="28060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 </a:t>
          </a:r>
        </a:p>
        <a:p>
          <a:pPr algn="ctr"/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des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données</a:t>
          </a:r>
        </a:p>
      </xdr:txBody>
    </xdr:sp>
    <xdr:clientData/>
  </xdr:twoCellAnchor>
  <xdr:twoCellAnchor>
    <xdr:from>
      <xdr:col>35</xdr:col>
      <xdr:colOff>466725</xdr:colOff>
      <xdr:row>25</xdr:row>
      <xdr:rowOff>9525</xdr:rowOff>
    </xdr:from>
    <xdr:to>
      <xdr:col>35</xdr:col>
      <xdr:colOff>695325</xdr:colOff>
      <xdr:row>40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2EA1EA5-65D0-445F-9522-BA4037CC1A40}"/>
            </a:ext>
          </a:extLst>
        </xdr:cNvPr>
        <xdr:cNvSpPr/>
      </xdr:nvSpPr>
      <xdr:spPr>
        <a:xfrm>
          <a:off x="10546080" y="4631055"/>
          <a:ext cx="228600" cy="28079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</a:t>
          </a:r>
        </a:p>
        <a:p>
          <a:pPr algn="l"/>
          <a:endParaRPr lang="fr-BE" sz="1100" b="1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fr-BE" sz="1100" baseline="0">
              <a:latin typeface="Verdana" panose="020B0604030504040204" pitchFamily="34" charset="0"/>
              <a:ea typeface="Verdana" panose="020B0604030504040204" pitchFamily="34" charset="0"/>
            </a:rPr>
            <a:t>adresses</a:t>
          </a:r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135255</xdr:colOff>
      <xdr:row>34</xdr:row>
      <xdr:rowOff>55245</xdr:rowOff>
    </xdr:from>
    <xdr:to>
      <xdr:col>33</xdr:col>
      <xdr:colOff>200025</xdr:colOff>
      <xdr:row>39</xdr:row>
      <xdr:rowOff>19050</xdr:rowOff>
    </xdr:to>
    <xdr:sp macro="" textlink="">
      <xdr:nvSpPr>
        <xdr:cNvPr id="8" name="Forme libre : forme 7">
          <a:extLst>
            <a:ext uri="{FF2B5EF4-FFF2-40B4-BE49-F238E27FC236}">
              <a16:creationId xmlns:a16="http://schemas.microsoft.com/office/drawing/2014/main" id="{39220972-0184-4AC7-A432-1D47315E148B}"/>
            </a:ext>
          </a:extLst>
        </xdr:cNvPr>
        <xdr:cNvSpPr/>
      </xdr:nvSpPr>
      <xdr:spPr>
        <a:xfrm>
          <a:off x="8650605" y="6941820"/>
          <a:ext cx="712470" cy="935355"/>
        </a:xfrm>
        <a:custGeom>
          <a:avLst/>
          <a:gdLst>
            <a:gd name="connsiteX0" fmla="*/ 0 w 752475"/>
            <a:gd name="connsiteY0" fmla="*/ 0 h 1076325"/>
            <a:gd name="connsiteX1" fmla="*/ 9525 w 752475"/>
            <a:gd name="connsiteY1" fmla="*/ 352425 h 1076325"/>
            <a:gd name="connsiteX2" fmla="*/ 295275 w 752475"/>
            <a:gd name="connsiteY2" fmla="*/ 552450 h 1076325"/>
            <a:gd name="connsiteX3" fmla="*/ 19050 w 752475"/>
            <a:gd name="connsiteY3" fmla="*/ 723900 h 1076325"/>
            <a:gd name="connsiteX4" fmla="*/ 19050 w 752475"/>
            <a:gd name="connsiteY4" fmla="*/ 1076325 h 1076325"/>
            <a:gd name="connsiteX5" fmla="*/ 742950 w 752475"/>
            <a:gd name="connsiteY5" fmla="*/ 723900 h 1076325"/>
            <a:gd name="connsiteX6" fmla="*/ 752475 w 752475"/>
            <a:gd name="connsiteY6" fmla="*/ 352425 h 1076325"/>
            <a:gd name="connsiteX7" fmla="*/ 0 w 752475"/>
            <a:gd name="connsiteY7" fmla="*/ 0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52475" h="1076325">
              <a:moveTo>
                <a:pt x="0" y="0"/>
              </a:moveTo>
              <a:lnTo>
                <a:pt x="9525" y="352425"/>
              </a:lnTo>
              <a:lnTo>
                <a:pt x="295275" y="552450"/>
              </a:lnTo>
              <a:lnTo>
                <a:pt x="19050" y="723900"/>
              </a:lnTo>
              <a:lnTo>
                <a:pt x="19050" y="1076325"/>
              </a:lnTo>
              <a:lnTo>
                <a:pt x="742950" y="723900"/>
              </a:lnTo>
              <a:lnTo>
                <a:pt x="752475" y="352425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BE" sz="1100" baseline="0">
              <a:latin typeface="+mn-lt"/>
              <a:ea typeface="+mn-ea"/>
            </a:rPr>
            <a:t>       </a:t>
          </a:r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ALU</a:t>
          </a:r>
        </a:p>
      </xdr:txBody>
    </xdr:sp>
    <xdr:clientData/>
  </xdr:twoCellAnchor>
  <xdr:twoCellAnchor>
    <xdr:from>
      <xdr:col>32</xdr:col>
      <xdr:colOff>24765</xdr:colOff>
      <xdr:row>29</xdr:row>
      <xdr:rowOff>91440</xdr:rowOff>
    </xdr:from>
    <xdr:to>
      <xdr:col>35</xdr:col>
      <xdr:colOff>428625</xdr:colOff>
      <xdr:row>29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B1A31F31-0136-4EFD-A19E-3854DB7C65B6}"/>
            </a:ext>
          </a:extLst>
        </xdr:cNvPr>
        <xdr:cNvCxnSpPr/>
      </xdr:nvCxnSpPr>
      <xdr:spPr>
        <a:xfrm>
          <a:off x="8783955" y="5467350"/>
          <a:ext cx="1724025" cy="0"/>
        </a:xfrm>
        <a:prstGeom prst="straightConnector1">
          <a:avLst/>
        </a:prstGeom>
        <a:ln w="38100"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213849</xdr:colOff>
      <xdr:row>36</xdr:row>
      <xdr:rowOff>55247</xdr:rowOff>
    </xdr:from>
    <xdr:to>
      <xdr:col>34</xdr:col>
      <xdr:colOff>27833</xdr:colOff>
      <xdr:row>36</xdr:row>
      <xdr:rowOff>55247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35017962-A213-45CA-BA39-C00FFB034D2C}"/>
            </a:ext>
          </a:extLst>
        </xdr:cNvPr>
        <xdr:cNvCxnSpPr/>
      </xdr:nvCxnSpPr>
      <xdr:spPr>
        <a:xfrm flipV="1">
          <a:off x="9639789" y="6736082"/>
          <a:ext cx="139739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22389</xdr:colOff>
      <xdr:row>35</xdr:row>
      <xdr:rowOff>40106</xdr:rowOff>
    </xdr:from>
    <xdr:to>
      <xdr:col>34</xdr:col>
      <xdr:colOff>25065</xdr:colOff>
      <xdr:row>36</xdr:row>
      <xdr:rowOff>59599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35CEEC54-98BB-4B7D-87E0-C6AD4FB1EE50}"/>
            </a:ext>
          </a:extLst>
        </xdr:cNvPr>
        <xdr:cNvCxnSpPr/>
      </xdr:nvCxnSpPr>
      <xdr:spPr>
        <a:xfrm flipV="1">
          <a:off x="9772179" y="6536156"/>
          <a:ext cx="2676" cy="196658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5013</xdr:colOff>
      <xdr:row>32</xdr:row>
      <xdr:rowOff>90237</xdr:rowOff>
    </xdr:from>
    <xdr:to>
      <xdr:col>34</xdr:col>
      <xdr:colOff>20376</xdr:colOff>
      <xdr:row>35</xdr:row>
      <xdr:rowOff>41413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D380ABB3-9E85-4C1F-B579-DA561F634FDC}"/>
            </a:ext>
          </a:extLst>
        </xdr:cNvPr>
        <xdr:cNvCxnSpPr/>
      </xdr:nvCxnSpPr>
      <xdr:spPr>
        <a:xfrm flipH="1" flipV="1">
          <a:off x="9436668" y="6037647"/>
          <a:ext cx="333498" cy="499816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223631</xdr:colOff>
      <xdr:row>36</xdr:row>
      <xdr:rowOff>159747</xdr:rowOff>
    </xdr:from>
    <xdr:to>
      <xdr:col>35</xdr:col>
      <xdr:colOff>76200</xdr:colOff>
      <xdr:row>36</xdr:row>
      <xdr:rowOff>165652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D5C8E821-1C9F-486B-B361-50164E9300AD}"/>
            </a:ext>
          </a:extLst>
        </xdr:cNvPr>
        <xdr:cNvCxnSpPr/>
      </xdr:nvCxnSpPr>
      <xdr:spPr>
        <a:xfrm flipV="1">
          <a:off x="9651476" y="6838677"/>
          <a:ext cx="502174" cy="7810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76200</xdr:colOff>
      <xdr:row>34</xdr:row>
      <xdr:rowOff>92529</xdr:rowOff>
    </xdr:from>
    <xdr:to>
      <xdr:col>35</xdr:col>
      <xdr:colOff>81643</xdr:colOff>
      <xdr:row>36</xdr:row>
      <xdr:rowOff>152400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5CCC362E-31B7-4B83-B557-535757DA9C51}"/>
            </a:ext>
          </a:extLst>
        </xdr:cNvPr>
        <xdr:cNvCxnSpPr/>
      </xdr:nvCxnSpPr>
      <xdr:spPr>
        <a:xfrm flipV="1">
          <a:off x="10153650" y="6411414"/>
          <a:ext cx="7348" cy="418011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313236</xdr:colOff>
      <xdr:row>33</xdr:row>
      <xdr:rowOff>30752</xdr:rowOff>
    </xdr:from>
    <xdr:to>
      <xdr:col>35</xdr:col>
      <xdr:colOff>80210</xdr:colOff>
      <xdr:row>34</xdr:row>
      <xdr:rowOff>105276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A73F4EF3-856B-4E9A-B8F6-1C235E80F182}"/>
            </a:ext>
          </a:extLst>
        </xdr:cNvPr>
        <xdr:cNvCxnSpPr/>
      </xdr:nvCxnSpPr>
      <xdr:spPr>
        <a:xfrm flipH="1" flipV="1">
          <a:off x="9744891" y="6162947"/>
          <a:ext cx="414674" cy="255499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435428</xdr:colOff>
      <xdr:row>32</xdr:row>
      <xdr:rowOff>5443</xdr:rowOff>
    </xdr:from>
    <xdr:to>
      <xdr:col>33</xdr:col>
      <xdr:colOff>439238</xdr:colOff>
      <xdr:row>33</xdr:row>
      <xdr:rowOff>30752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D8E5509D-0AAD-4C83-ADE1-775664697C99}"/>
            </a:ext>
          </a:extLst>
        </xdr:cNvPr>
        <xdr:cNvCxnSpPr/>
      </xdr:nvCxnSpPr>
      <xdr:spPr>
        <a:xfrm flipH="1" flipV="1">
          <a:off x="9754688" y="5950948"/>
          <a:ext cx="0" cy="211999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25733</xdr:colOff>
      <xdr:row>31</xdr:row>
      <xdr:rowOff>91440</xdr:rowOff>
    </xdr:from>
    <xdr:to>
      <xdr:col>29</xdr:col>
      <xdr:colOff>407127</xdr:colOff>
      <xdr:row>31</xdr:row>
      <xdr:rowOff>91440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B3998028-18AC-4394-B51E-8C3702E705CB}"/>
            </a:ext>
          </a:extLst>
        </xdr:cNvPr>
        <xdr:cNvCxnSpPr/>
      </xdr:nvCxnSpPr>
      <xdr:spPr>
        <a:xfrm flipH="1">
          <a:off x="7508573" y="5848350"/>
          <a:ext cx="381394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24494</xdr:colOff>
      <xdr:row>32</xdr:row>
      <xdr:rowOff>92801</xdr:rowOff>
    </xdr:from>
    <xdr:to>
      <xdr:col>29</xdr:col>
      <xdr:colOff>415019</xdr:colOff>
      <xdr:row>32</xdr:row>
      <xdr:rowOff>93871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32FC938E-E1A7-4DCE-9BC6-8E0AB372097F}"/>
            </a:ext>
          </a:extLst>
        </xdr:cNvPr>
        <xdr:cNvCxnSpPr/>
      </xdr:nvCxnSpPr>
      <xdr:spPr>
        <a:xfrm flipH="1">
          <a:off x="7507334" y="6040211"/>
          <a:ext cx="392430" cy="107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39414</xdr:colOff>
      <xdr:row>37</xdr:row>
      <xdr:rowOff>177362</xdr:rowOff>
    </xdr:from>
    <xdr:to>
      <xdr:col>32</xdr:col>
      <xdr:colOff>78828</xdr:colOff>
      <xdr:row>38</xdr:row>
      <xdr:rowOff>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AA6296F4-D3C3-4EE7-87B4-52C5240DEBB7}"/>
            </a:ext>
          </a:extLst>
        </xdr:cNvPr>
        <xdr:cNvCxnSpPr/>
      </xdr:nvCxnSpPr>
      <xdr:spPr>
        <a:xfrm>
          <a:off x="7526064" y="7031552"/>
          <a:ext cx="1315764" cy="7423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342900</xdr:colOff>
      <xdr:row>29</xdr:row>
      <xdr:rowOff>167640</xdr:rowOff>
    </xdr:from>
    <xdr:to>
      <xdr:col>32</xdr:col>
      <xdr:colOff>342900</xdr:colOff>
      <xdr:row>34</xdr:row>
      <xdr:rowOff>66675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FE619BC9-F8E1-48CE-ACC2-495AC49570B9}"/>
            </a:ext>
          </a:extLst>
        </xdr:cNvPr>
        <xdr:cNvCxnSpPr/>
      </xdr:nvCxnSpPr>
      <xdr:spPr>
        <a:xfrm>
          <a:off x="9105900" y="5543550"/>
          <a:ext cx="0" cy="836295"/>
        </a:xfrm>
        <a:prstGeom prst="straightConnector1">
          <a:avLst/>
        </a:prstGeom>
        <a:ln w="12700">
          <a:solidFill>
            <a:srgbClr val="FF0000"/>
          </a:solidFill>
          <a:prstDash val="lgDash"/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308741</xdr:colOff>
      <xdr:row>33</xdr:row>
      <xdr:rowOff>6569</xdr:rowOff>
    </xdr:from>
    <xdr:to>
      <xdr:col>31</xdr:col>
      <xdr:colOff>308741</xdr:colOff>
      <xdr:row>35</xdr:row>
      <xdr:rowOff>0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12281B75-89CC-4BC5-97BD-EEEF6AF83C32}"/>
            </a:ext>
          </a:extLst>
        </xdr:cNvPr>
        <xdr:cNvCxnSpPr/>
      </xdr:nvCxnSpPr>
      <xdr:spPr>
        <a:xfrm>
          <a:off x="8406896" y="6142574"/>
          <a:ext cx="0" cy="353476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315310</xdr:colOff>
      <xdr:row>35</xdr:row>
      <xdr:rowOff>0</xdr:rowOff>
    </xdr:from>
    <xdr:to>
      <xdr:col>32</xdr:col>
      <xdr:colOff>65690</xdr:colOff>
      <xdr:row>35</xdr:row>
      <xdr:rowOff>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7F89D557-7CF0-40F6-8619-55C4DE24BF59}"/>
            </a:ext>
          </a:extLst>
        </xdr:cNvPr>
        <xdr:cNvCxnSpPr/>
      </xdr:nvCxnSpPr>
      <xdr:spPr>
        <a:xfrm>
          <a:off x="8413465" y="6496050"/>
          <a:ext cx="41332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32</xdr:row>
      <xdr:rowOff>87630</xdr:rowOff>
    </xdr:from>
    <xdr:to>
      <xdr:col>33</xdr:col>
      <xdr:colOff>19050</xdr:colOff>
      <xdr:row>32</xdr:row>
      <xdr:rowOff>95250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97299EB1-0C52-4ED9-B419-1B41EB113FC0}"/>
            </a:ext>
          </a:extLst>
        </xdr:cNvPr>
        <xdr:cNvCxnSpPr/>
      </xdr:nvCxnSpPr>
      <xdr:spPr>
        <a:xfrm flipH="1" flipV="1">
          <a:off x="8763000" y="6035040"/>
          <a:ext cx="68199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</xdr:colOff>
      <xdr:row>27</xdr:row>
      <xdr:rowOff>91440</xdr:rowOff>
    </xdr:from>
    <xdr:to>
      <xdr:col>29</xdr:col>
      <xdr:colOff>588645</xdr:colOff>
      <xdr:row>27</xdr:row>
      <xdr:rowOff>97155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DFC2F974-AECF-4AD0-A76E-CE5E11208127}"/>
            </a:ext>
          </a:extLst>
        </xdr:cNvPr>
        <xdr:cNvCxnSpPr/>
      </xdr:nvCxnSpPr>
      <xdr:spPr>
        <a:xfrm flipV="1">
          <a:off x="7494270" y="5086350"/>
          <a:ext cx="58483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50248</xdr:colOff>
      <xdr:row>29</xdr:row>
      <xdr:rowOff>154997</xdr:rowOff>
    </xdr:from>
    <xdr:to>
      <xdr:col>34</xdr:col>
      <xdr:colOff>309754</xdr:colOff>
      <xdr:row>30</xdr:row>
      <xdr:rowOff>53604</xdr:rowOff>
    </xdr:to>
    <xdr:sp macro="" textlink="">
      <xdr:nvSpPr>
        <xdr:cNvPr id="25" name="Accolade ouvrante 24">
          <a:extLst>
            <a:ext uri="{FF2B5EF4-FFF2-40B4-BE49-F238E27FC236}">
              <a16:creationId xmlns:a16="http://schemas.microsoft.com/office/drawing/2014/main" id="{437D5B15-DEE5-4A52-A8FA-1BD9C4A5ED8C}"/>
            </a:ext>
          </a:extLst>
        </xdr:cNvPr>
        <xdr:cNvSpPr/>
      </xdr:nvSpPr>
      <xdr:spPr>
        <a:xfrm rot="5400000">
          <a:off x="9728075" y="5282830"/>
          <a:ext cx="92917" cy="581451"/>
        </a:xfrm>
        <a:prstGeom prst="leftBrac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27350</xdr:colOff>
      <xdr:row>28</xdr:row>
      <xdr:rowOff>20053</xdr:rowOff>
    </xdr:from>
    <xdr:to>
      <xdr:col>34</xdr:col>
      <xdr:colOff>27471</xdr:colOff>
      <xdr:row>29</xdr:row>
      <xdr:rowOff>154998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92E9DB9E-27B6-496E-BE8B-13C721B9795E}"/>
            </a:ext>
          </a:extLst>
        </xdr:cNvPr>
        <xdr:cNvCxnSpPr/>
      </xdr:nvCxnSpPr>
      <xdr:spPr>
        <a:xfrm flipV="1">
          <a:off x="9504725" y="5601703"/>
          <a:ext cx="121" cy="354020"/>
        </a:xfrm>
        <a:prstGeom prst="straightConnector1">
          <a:avLst/>
        </a:prstGeom>
        <a:ln w="12700">
          <a:solidFill>
            <a:srgbClr val="7030A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136240</xdr:colOff>
      <xdr:row>25</xdr:row>
      <xdr:rowOff>8474</xdr:rowOff>
    </xdr:from>
    <xdr:to>
      <xdr:col>35</xdr:col>
      <xdr:colOff>256387</xdr:colOff>
      <xdr:row>39</xdr:row>
      <xdr:rowOff>151086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4235E9E7-0D5A-4583-A2D3-939A0132DB22}"/>
            </a:ext>
          </a:extLst>
        </xdr:cNvPr>
        <xdr:cNvSpPr/>
      </xdr:nvSpPr>
      <xdr:spPr>
        <a:xfrm>
          <a:off x="7413340" y="4999574"/>
          <a:ext cx="2634747" cy="3009637"/>
        </a:xfrm>
        <a:prstGeom prst="round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32</xdr:col>
      <xdr:colOff>342900</xdr:colOff>
      <xdr:row>28</xdr:row>
      <xdr:rowOff>0</xdr:rowOff>
    </xdr:from>
    <xdr:to>
      <xdr:col>33</xdr:col>
      <xdr:colOff>243840</xdr:colOff>
      <xdr:row>29</xdr:row>
      <xdr:rowOff>180975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DCD4F4BB-B9E1-440F-8389-35B2D9C2DF80}"/>
            </a:ext>
          </a:extLst>
        </xdr:cNvPr>
        <xdr:cNvCxnSpPr/>
      </xdr:nvCxnSpPr>
      <xdr:spPr>
        <a:xfrm flipH="1">
          <a:off x="8858250" y="5581650"/>
          <a:ext cx="548640" cy="400050"/>
        </a:xfrm>
        <a:prstGeom prst="line">
          <a:avLst/>
        </a:prstGeom>
        <a:ln w="12700">
          <a:solidFill>
            <a:srgbClr val="FF0000"/>
          </a:solidFill>
          <a:prstDash val="lg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40005</xdr:colOff>
      <xdr:row>27</xdr:row>
      <xdr:rowOff>91440</xdr:rowOff>
    </xdr:from>
    <xdr:to>
      <xdr:col>32</xdr:col>
      <xdr:colOff>474345</xdr:colOff>
      <xdr:row>27</xdr:row>
      <xdr:rowOff>91440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8ADBB070-22F1-449C-880D-60E7153944A7}"/>
            </a:ext>
          </a:extLst>
        </xdr:cNvPr>
        <xdr:cNvCxnSpPr/>
      </xdr:nvCxnSpPr>
      <xdr:spPr>
        <a:xfrm>
          <a:off x="8555355" y="5482590"/>
          <a:ext cx="434340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300990</xdr:colOff>
      <xdr:row>25</xdr:row>
      <xdr:rowOff>30480</xdr:rowOff>
    </xdr:from>
    <xdr:to>
      <xdr:col>28</xdr:col>
      <xdr:colOff>563880</xdr:colOff>
      <xdr:row>40</xdr:row>
      <xdr:rowOff>57150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0B09237-B28D-432E-96A4-9E4C95A31019}"/>
            </a:ext>
          </a:extLst>
        </xdr:cNvPr>
        <xdr:cNvSpPr/>
      </xdr:nvSpPr>
      <xdr:spPr>
        <a:xfrm>
          <a:off x="6987540" y="5021580"/>
          <a:ext cx="262890" cy="30841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 </a:t>
          </a:r>
        </a:p>
        <a:p>
          <a:pPr algn="ctr"/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des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données</a:t>
          </a:r>
        </a:p>
      </xdr:txBody>
    </xdr:sp>
    <xdr:clientData/>
  </xdr:twoCellAnchor>
  <xdr:twoCellAnchor>
    <xdr:from>
      <xdr:col>35</xdr:col>
      <xdr:colOff>466725</xdr:colOff>
      <xdr:row>25</xdr:row>
      <xdr:rowOff>9525</xdr:rowOff>
    </xdr:from>
    <xdr:to>
      <xdr:col>35</xdr:col>
      <xdr:colOff>695325</xdr:colOff>
      <xdr:row>40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9BB59B1-06C3-48EB-A8FD-16C334A0439E}"/>
            </a:ext>
          </a:extLst>
        </xdr:cNvPr>
        <xdr:cNvSpPr/>
      </xdr:nvSpPr>
      <xdr:spPr>
        <a:xfrm>
          <a:off x="10258425" y="5000625"/>
          <a:ext cx="228600" cy="3086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</a:t>
          </a:r>
        </a:p>
        <a:p>
          <a:pPr algn="l"/>
          <a:endParaRPr lang="fr-BE" sz="1100" b="1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fr-BE" sz="1100" baseline="0">
              <a:latin typeface="Verdana" panose="020B0604030504040204" pitchFamily="34" charset="0"/>
              <a:ea typeface="Verdana" panose="020B0604030504040204" pitchFamily="34" charset="0"/>
            </a:rPr>
            <a:t>adresses</a:t>
          </a:r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47624</xdr:colOff>
      <xdr:row>34</xdr:row>
      <xdr:rowOff>55245</xdr:rowOff>
    </xdr:from>
    <xdr:to>
      <xdr:col>33</xdr:col>
      <xdr:colOff>247649</xdr:colOff>
      <xdr:row>39</xdr:row>
      <xdr:rowOff>19050</xdr:rowOff>
    </xdr:to>
    <xdr:sp macro="" textlink="">
      <xdr:nvSpPr>
        <xdr:cNvPr id="8" name="Forme libre : forme 7">
          <a:extLst>
            <a:ext uri="{FF2B5EF4-FFF2-40B4-BE49-F238E27FC236}">
              <a16:creationId xmlns:a16="http://schemas.microsoft.com/office/drawing/2014/main" id="{8884D77D-D202-41A1-A6D4-382BFB6F1487}"/>
            </a:ext>
          </a:extLst>
        </xdr:cNvPr>
        <xdr:cNvSpPr/>
      </xdr:nvSpPr>
      <xdr:spPr>
        <a:xfrm>
          <a:off x="8562974" y="6941820"/>
          <a:ext cx="847725" cy="935355"/>
        </a:xfrm>
        <a:custGeom>
          <a:avLst/>
          <a:gdLst>
            <a:gd name="connsiteX0" fmla="*/ 0 w 752475"/>
            <a:gd name="connsiteY0" fmla="*/ 0 h 1076325"/>
            <a:gd name="connsiteX1" fmla="*/ 9525 w 752475"/>
            <a:gd name="connsiteY1" fmla="*/ 352425 h 1076325"/>
            <a:gd name="connsiteX2" fmla="*/ 295275 w 752475"/>
            <a:gd name="connsiteY2" fmla="*/ 552450 h 1076325"/>
            <a:gd name="connsiteX3" fmla="*/ 19050 w 752475"/>
            <a:gd name="connsiteY3" fmla="*/ 723900 h 1076325"/>
            <a:gd name="connsiteX4" fmla="*/ 19050 w 752475"/>
            <a:gd name="connsiteY4" fmla="*/ 1076325 h 1076325"/>
            <a:gd name="connsiteX5" fmla="*/ 742950 w 752475"/>
            <a:gd name="connsiteY5" fmla="*/ 723900 h 1076325"/>
            <a:gd name="connsiteX6" fmla="*/ 752475 w 752475"/>
            <a:gd name="connsiteY6" fmla="*/ 352425 h 1076325"/>
            <a:gd name="connsiteX7" fmla="*/ 0 w 752475"/>
            <a:gd name="connsiteY7" fmla="*/ 0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52475" h="1076325">
              <a:moveTo>
                <a:pt x="0" y="0"/>
              </a:moveTo>
              <a:lnTo>
                <a:pt x="9525" y="352425"/>
              </a:lnTo>
              <a:lnTo>
                <a:pt x="295275" y="552450"/>
              </a:lnTo>
              <a:lnTo>
                <a:pt x="19050" y="723900"/>
              </a:lnTo>
              <a:lnTo>
                <a:pt x="19050" y="1076325"/>
              </a:lnTo>
              <a:lnTo>
                <a:pt x="742950" y="723900"/>
              </a:lnTo>
              <a:lnTo>
                <a:pt x="752475" y="352425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BE" sz="1100" baseline="0">
              <a:latin typeface="+mn-lt"/>
              <a:ea typeface="+mn-ea"/>
            </a:rPr>
            <a:t>            </a:t>
          </a:r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ALU</a:t>
          </a:r>
        </a:p>
      </xdr:txBody>
    </xdr:sp>
    <xdr:clientData/>
  </xdr:twoCellAnchor>
  <xdr:twoCellAnchor>
    <xdr:from>
      <xdr:col>32</xdr:col>
      <xdr:colOff>24765</xdr:colOff>
      <xdr:row>29</xdr:row>
      <xdr:rowOff>91440</xdr:rowOff>
    </xdr:from>
    <xdr:to>
      <xdr:col>35</xdr:col>
      <xdr:colOff>428625</xdr:colOff>
      <xdr:row>29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F63753FB-77F1-4F20-A304-BFDD5FA5BC9E}"/>
            </a:ext>
          </a:extLst>
        </xdr:cNvPr>
        <xdr:cNvCxnSpPr/>
      </xdr:nvCxnSpPr>
      <xdr:spPr>
        <a:xfrm>
          <a:off x="8540115" y="5892165"/>
          <a:ext cx="1680210" cy="0"/>
        </a:xfrm>
        <a:prstGeom prst="straightConnector1">
          <a:avLst/>
        </a:prstGeom>
        <a:ln w="38100"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213849</xdr:colOff>
      <xdr:row>36</xdr:row>
      <xdr:rowOff>55247</xdr:rowOff>
    </xdr:from>
    <xdr:to>
      <xdr:col>34</xdr:col>
      <xdr:colOff>27833</xdr:colOff>
      <xdr:row>36</xdr:row>
      <xdr:rowOff>55247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33183D30-C49A-470E-A068-F74E309B0FD1}"/>
            </a:ext>
          </a:extLst>
        </xdr:cNvPr>
        <xdr:cNvCxnSpPr/>
      </xdr:nvCxnSpPr>
      <xdr:spPr>
        <a:xfrm flipV="1">
          <a:off x="9376899" y="7341872"/>
          <a:ext cx="128309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22389</xdr:colOff>
      <xdr:row>35</xdr:row>
      <xdr:rowOff>40106</xdr:rowOff>
    </xdr:from>
    <xdr:to>
      <xdr:col>34</xdr:col>
      <xdr:colOff>25065</xdr:colOff>
      <xdr:row>36</xdr:row>
      <xdr:rowOff>59599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46075EBA-D7FA-457B-8DB1-52F0F15E2424}"/>
            </a:ext>
          </a:extLst>
        </xdr:cNvPr>
        <xdr:cNvCxnSpPr/>
      </xdr:nvCxnSpPr>
      <xdr:spPr>
        <a:xfrm flipV="1">
          <a:off x="9499764" y="7136231"/>
          <a:ext cx="2676" cy="209993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5013</xdr:colOff>
      <xdr:row>32</xdr:row>
      <xdr:rowOff>90237</xdr:rowOff>
    </xdr:from>
    <xdr:to>
      <xdr:col>34</xdr:col>
      <xdr:colOff>20376</xdr:colOff>
      <xdr:row>35</xdr:row>
      <xdr:rowOff>41413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E27196EC-F300-4DB1-91EF-B49F03C5026B}"/>
            </a:ext>
          </a:extLst>
        </xdr:cNvPr>
        <xdr:cNvCxnSpPr/>
      </xdr:nvCxnSpPr>
      <xdr:spPr>
        <a:xfrm flipH="1" flipV="1">
          <a:off x="9168063" y="6548187"/>
          <a:ext cx="329688" cy="589351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223631</xdr:colOff>
      <xdr:row>36</xdr:row>
      <xdr:rowOff>159747</xdr:rowOff>
    </xdr:from>
    <xdr:to>
      <xdr:col>35</xdr:col>
      <xdr:colOff>76200</xdr:colOff>
      <xdr:row>36</xdr:row>
      <xdr:rowOff>165652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CCA93AFC-03FE-4A28-B0FC-9E3C3DA00312}"/>
            </a:ext>
          </a:extLst>
        </xdr:cNvPr>
        <xdr:cNvCxnSpPr/>
      </xdr:nvCxnSpPr>
      <xdr:spPr>
        <a:xfrm flipV="1">
          <a:off x="9386681" y="7446372"/>
          <a:ext cx="481219" cy="5905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76200</xdr:colOff>
      <xdr:row>34</xdr:row>
      <xdr:rowOff>92529</xdr:rowOff>
    </xdr:from>
    <xdr:to>
      <xdr:col>35</xdr:col>
      <xdr:colOff>81643</xdr:colOff>
      <xdr:row>36</xdr:row>
      <xdr:rowOff>152400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EDE717C2-EE22-42B3-B9A1-98E0C24A2CA3}"/>
            </a:ext>
          </a:extLst>
        </xdr:cNvPr>
        <xdr:cNvCxnSpPr/>
      </xdr:nvCxnSpPr>
      <xdr:spPr>
        <a:xfrm flipV="1">
          <a:off x="9867900" y="6979104"/>
          <a:ext cx="5443" cy="459921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313236</xdr:colOff>
      <xdr:row>33</xdr:row>
      <xdr:rowOff>30752</xdr:rowOff>
    </xdr:from>
    <xdr:to>
      <xdr:col>35</xdr:col>
      <xdr:colOff>80210</xdr:colOff>
      <xdr:row>34</xdr:row>
      <xdr:rowOff>105276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8EA6914D-2730-4833-808F-E7169A7E8C6B}"/>
            </a:ext>
          </a:extLst>
        </xdr:cNvPr>
        <xdr:cNvCxnSpPr/>
      </xdr:nvCxnSpPr>
      <xdr:spPr>
        <a:xfrm flipH="1" flipV="1">
          <a:off x="9476286" y="6707777"/>
          <a:ext cx="395624" cy="284074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435428</xdr:colOff>
      <xdr:row>32</xdr:row>
      <xdr:rowOff>5443</xdr:rowOff>
    </xdr:from>
    <xdr:to>
      <xdr:col>33</xdr:col>
      <xdr:colOff>439238</xdr:colOff>
      <xdr:row>33</xdr:row>
      <xdr:rowOff>30752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EDB23E0E-1136-48D1-88B5-540C948962AC}"/>
            </a:ext>
          </a:extLst>
        </xdr:cNvPr>
        <xdr:cNvCxnSpPr/>
      </xdr:nvCxnSpPr>
      <xdr:spPr>
        <a:xfrm flipH="1" flipV="1">
          <a:off x="9474653" y="6463393"/>
          <a:ext cx="3810" cy="244384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25733</xdr:colOff>
      <xdr:row>31</xdr:row>
      <xdr:rowOff>91440</xdr:rowOff>
    </xdr:from>
    <xdr:to>
      <xdr:col>29</xdr:col>
      <xdr:colOff>407127</xdr:colOff>
      <xdr:row>31</xdr:row>
      <xdr:rowOff>91440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CC9F55FA-0AC2-4D03-A3D3-39C5F8D1948B}"/>
            </a:ext>
          </a:extLst>
        </xdr:cNvPr>
        <xdr:cNvCxnSpPr/>
      </xdr:nvCxnSpPr>
      <xdr:spPr>
        <a:xfrm flipH="1">
          <a:off x="7302833" y="6330315"/>
          <a:ext cx="381394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24494</xdr:colOff>
      <xdr:row>32</xdr:row>
      <xdr:rowOff>92801</xdr:rowOff>
    </xdr:from>
    <xdr:to>
      <xdr:col>29</xdr:col>
      <xdr:colOff>415019</xdr:colOff>
      <xdr:row>32</xdr:row>
      <xdr:rowOff>93871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18A9EF90-4B74-4A19-B44F-FD247F67B1A8}"/>
            </a:ext>
          </a:extLst>
        </xdr:cNvPr>
        <xdr:cNvCxnSpPr/>
      </xdr:nvCxnSpPr>
      <xdr:spPr>
        <a:xfrm flipH="1">
          <a:off x="7301594" y="6550751"/>
          <a:ext cx="390525" cy="107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39414</xdr:colOff>
      <xdr:row>37</xdr:row>
      <xdr:rowOff>177362</xdr:rowOff>
    </xdr:from>
    <xdr:to>
      <xdr:col>32</xdr:col>
      <xdr:colOff>78828</xdr:colOff>
      <xdr:row>38</xdr:row>
      <xdr:rowOff>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959C1F82-7657-47F1-91FF-D36422744BC3}"/>
            </a:ext>
          </a:extLst>
        </xdr:cNvPr>
        <xdr:cNvCxnSpPr/>
      </xdr:nvCxnSpPr>
      <xdr:spPr>
        <a:xfrm>
          <a:off x="7316514" y="7654487"/>
          <a:ext cx="1277664" cy="13138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342900</xdr:colOff>
      <xdr:row>29</xdr:row>
      <xdr:rowOff>167640</xdr:rowOff>
    </xdr:from>
    <xdr:to>
      <xdr:col>32</xdr:col>
      <xdr:colOff>342900</xdr:colOff>
      <xdr:row>34</xdr:row>
      <xdr:rowOff>66675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2F43C015-A5A5-4B07-8028-386C0F006693}"/>
            </a:ext>
          </a:extLst>
        </xdr:cNvPr>
        <xdr:cNvCxnSpPr/>
      </xdr:nvCxnSpPr>
      <xdr:spPr>
        <a:xfrm>
          <a:off x="8858250" y="5968365"/>
          <a:ext cx="0" cy="984885"/>
        </a:xfrm>
        <a:prstGeom prst="straightConnector1">
          <a:avLst/>
        </a:prstGeom>
        <a:ln w="12700">
          <a:solidFill>
            <a:srgbClr val="FF0000"/>
          </a:solidFill>
          <a:prstDash val="lgDash"/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308741</xdr:colOff>
      <xdr:row>33</xdr:row>
      <xdr:rowOff>6569</xdr:rowOff>
    </xdr:from>
    <xdr:to>
      <xdr:col>31</xdr:col>
      <xdr:colOff>308741</xdr:colOff>
      <xdr:row>35</xdr:row>
      <xdr:rowOff>0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6FB2FEC7-2486-41F6-A6F7-6FAA64A24302}"/>
            </a:ext>
          </a:extLst>
        </xdr:cNvPr>
        <xdr:cNvCxnSpPr/>
      </xdr:nvCxnSpPr>
      <xdr:spPr>
        <a:xfrm>
          <a:off x="8176391" y="6683594"/>
          <a:ext cx="0" cy="412531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315310</xdr:colOff>
      <xdr:row>35</xdr:row>
      <xdr:rowOff>0</xdr:rowOff>
    </xdr:from>
    <xdr:to>
      <xdr:col>32</xdr:col>
      <xdr:colOff>65690</xdr:colOff>
      <xdr:row>35</xdr:row>
      <xdr:rowOff>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CC8FABBF-CC43-4297-87A7-14B58D0A8CC1}"/>
            </a:ext>
          </a:extLst>
        </xdr:cNvPr>
        <xdr:cNvCxnSpPr/>
      </xdr:nvCxnSpPr>
      <xdr:spPr>
        <a:xfrm>
          <a:off x="8182960" y="7096125"/>
          <a:ext cx="39808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32</xdr:row>
      <xdr:rowOff>87630</xdr:rowOff>
    </xdr:from>
    <xdr:to>
      <xdr:col>33</xdr:col>
      <xdr:colOff>19050</xdr:colOff>
      <xdr:row>32</xdr:row>
      <xdr:rowOff>95250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3034DE43-089D-4042-A553-2B9282957018}"/>
            </a:ext>
          </a:extLst>
        </xdr:cNvPr>
        <xdr:cNvCxnSpPr/>
      </xdr:nvCxnSpPr>
      <xdr:spPr>
        <a:xfrm flipH="1" flipV="1">
          <a:off x="8515350" y="6545580"/>
          <a:ext cx="666750" cy="762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</xdr:colOff>
      <xdr:row>27</xdr:row>
      <xdr:rowOff>91440</xdr:rowOff>
    </xdr:from>
    <xdr:to>
      <xdr:col>29</xdr:col>
      <xdr:colOff>588645</xdr:colOff>
      <xdr:row>27</xdr:row>
      <xdr:rowOff>97155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DFD4E458-72D5-4695-AB36-58BAEE76F37C}"/>
            </a:ext>
          </a:extLst>
        </xdr:cNvPr>
        <xdr:cNvCxnSpPr/>
      </xdr:nvCxnSpPr>
      <xdr:spPr>
        <a:xfrm flipV="1">
          <a:off x="7282815" y="5482590"/>
          <a:ext cx="582930" cy="5715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50248</xdr:colOff>
      <xdr:row>29</xdr:row>
      <xdr:rowOff>154997</xdr:rowOff>
    </xdr:from>
    <xdr:to>
      <xdr:col>34</xdr:col>
      <xdr:colOff>309754</xdr:colOff>
      <xdr:row>30</xdr:row>
      <xdr:rowOff>53604</xdr:rowOff>
    </xdr:to>
    <xdr:sp macro="" textlink="">
      <xdr:nvSpPr>
        <xdr:cNvPr id="25" name="Accolade ouvrante 24">
          <a:extLst>
            <a:ext uri="{FF2B5EF4-FFF2-40B4-BE49-F238E27FC236}">
              <a16:creationId xmlns:a16="http://schemas.microsoft.com/office/drawing/2014/main" id="{2362D982-D7C2-44EE-BA56-F3D1982F81DE}"/>
            </a:ext>
          </a:extLst>
        </xdr:cNvPr>
        <xdr:cNvSpPr/>
      </xdr:nvSpPr>
      <xdr:spPr>
        <a:xfrm rot="5400000">
          <a:off x="9441373" y="5727647"/>
          <a:ext cx="117682" cy="573831"/>
        </a:xfrm>
        <a:prstGeom prst="leftBrac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27350</xdr:colOff>
      <xdr:row>28</xdr:row>
      <xdr:rowOff>20053</xdr:rowOff>
    </xdr:from>
    <xdr:to>
      <xdr:col>34</xdr:col>
      <xdr:colOff>27471</xdr:colOff>
      <xdr:row>29</xdr:row>
      <xdr:rowOff>154998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4AA2E106-04AE-441D-9F6A-40FCCF227769}"/>
            </a:ext>
          </a:extLst>
        </xdr:cNvPr>
        <xdr:cNvCxnSpPr/>
      </xdr:nvCxnSpPr>
      <xdr:spPr>
        <a:xfrm flipV="1">
          <a:off x="9504725" y="5487403"/>
          <a:ext cx="121" cy="354020"/>
        </a:xfrm>
        <a:prstGeom prst="straightConnector1">
          <a:avLst/>
        </a:prstGeom>
        <a:ln w="12700">
          <a:solidFill>
            <a:srgbClr val="7030A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136240</xdr:colOff>
      <xdr:row>25</xdr:row>
      <xdr:rowOff>8474</xdr:rowOff>
    </xdr:from>
    <xdr:to>
      <xdr:col>35</xdr:col>
      <xdr:colOff>256387</xdr:colOff>
      <xdr:row>39</xdr:row>
      <xdr:rowOff>151086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BF17E987-5D89-4620-9A6B-66D9CCA3093B}"/>
            </a:ext>
          </a:extLst>
        </xdr:cNvPr>
        <xdr:cNvSpPr/>
      </xdr:nvSpPr>
      <xdr:spPr>
        <a:xfrm>
          <a:off x="7413340" y="4885274"/>
          <a:ext cx="2634747" cy="3085837"/>
        </a:xfrm>
        <a:prstGeom prst="round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32</xdr:col>
      <xdr:colOff>342900</xdr:colOff>
      <xdr:row>28</xdr:row>
      <xdr:rowOff>0</xdr:rowOff>
    </xdr:from>
    <xdr:to>
      <xdr:col>33</xdr:col>
      <xdr:colOff>243840</xdr:colOff>
      <xdr:row>29</xdr:row>
      <xdr:rowOff>180975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D9297059-803A-4AB9-AFDC-84FD254D19C6}"/>
            </a:ext>
          </a:extLst>
        </xdr:cNvPr>
        <xdr:cNvCxnSpPr/>
      </xdr:nvCxnSpPr>
      <xdr:spPr>
        <a:xfrm flipH="1">
          <a:off x="8858250" y="5467350"/>
          <a:ext cx="548640" cy="400050"/>
        </a:xfrm>
        <a:prstGeom prst="line">
          <a:avLst/>
        </a:prstGeom>
        <a:ln w="12700">
          <a:solidFill>
            <a:srgbClr val="FF0000"/>
          </a:solidFill>
          <a:prstDash val="lg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40005</xdr:colOff>
      <xdr:row>27</xdr:row>
      <xdr:rowOff>91440</xdr:rowOff>
    </xdr:from>
    <xdr:to>
      <xdr:col>32</xdr:col>
      <xdr:colOff>474345</xdr:colOff>
      <xdr:row>27</xdr:row>
      <xdr:rowOff>91440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D0F8F4CD-1C58-4D36-ADED-20E7474F3016}"/>
            </a:ext>
          </a:extLst>
        </xdr:cNvPr>
        <xdr:cNvCxnSpPr/>
      </xdr:nvCxnSpPr>
      <xdr:spPr>
        <a:xfrm>
          <a:off x="8555355" y="5368290"/>
          <a:ext cx="434340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300990</xdr:colOff>
      <xdr:row>25</xdr:row>
      <xdr:rowOff>30480</xdr:rowOff>
    </xdr:from>
    <xdr:to>
      <xdr:col>28</xdr:col>
      <xdr:colOff>563880</xdr:colOff>
      <xdr:row>40</xdr:row>
      <xdr:rowOff>57150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82DE96-ED03-4388-BF99-0D9C308013D0}"/>
            </a:ext>
          </a:extLst>
        </xdr:cNvPr>
        <xdr:cNvSpPr/>
      </xdr:nvSpPr>
      <xdr:spPr>
        <a:xfrm>
          <a:off x="6987540" y="4907280"/>
          <a:ext cx="262890" cy="31794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 </a:t>
          </a:r>
        </a:p>
        <a:p>
          <a:pPr algn="ctr"/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des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données</a:t>
          </a:r>
        </a:p>
      </xdr:txBody>
    </xdr:sp>
    <xdr:clientData/>
  </xdr:twoCellAnchor>
  <xdr:twoCellAnchor>
    <xdr:from>
      <xdr:col>35</xdr:col>
      <xdr:colOff>466725</xdr:colOff>
      <xdr:row>25</xdr:row>
      <xdr:rowOff>9525</xdr:rowOff>
    </xdr:from>
    <xdr:to>
      <xdr:col>35</xdr:col>
      <xdr:colOff>695325</xdr:colOff>
      <xdr:row>40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E95B42D-0DDE-4095-8514-950246AE2B13}"/>
            </a:ext>
          </a:extLst>
        </xdr:cNvPr>
        <xdr:cNvSpPr/>
      </xdr:nvSpPr>
      <xdr:spPr>
        <a:xfrm>
          <a:off x="10258425" y="4886325"/>
          <a:ext cx="228600" cy="3181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</a:t>
          </a:r>
        </a:p>
        <a:p>
          <a:pPr algn="l"/>
          <a:endParaRPr lang="fr-BE" sz="1100" b="1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fr-BE" sz="1100" baseline="0">
              <a:latin typeface="Verdana" panose="020B0604030504040204" pitchFamily="34" charset="0"/>
              <a:ea typeface="Verdana" panose="020B0604030504040204" pitchFamily="34" charset="0"/>
            </a:rPr>
            <a:t>adresses</a:t>
          </a:r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47624</xdr:colOff>
      <xdr:row>34</xdr:row>
      <xdr:rowOff>55245</xdr:rowOff>
    </xdr:from>
    <xdr:to>
      <xdr:col>33</xdr:col>
      <xdr:colOff>247649</xdr:colOff>
      <xdr:row>39</xdr:row>
      <xdr:rowOff>19050</xdr:rowOff>
    </xdr:to>
    <xdr:sp macro="" textlink="">
      <xdr:nvSpPr>
        <xdr:cNvPr id="8" name="Forme libre : forme 7">
          <a:extLst>
            <a:ext uri="{FF2B5EF4-FFF2-40B4-BE49-F238E27FC236}">
              <a16:creationId xmlns:a16="http://schemas.microsoft.com/office/drawing/2014/main" id="{ACF6EEC6-0307-4B18-86A0-F2BEE4D9A5DC}"/>
            </a:ext>
          </a:extLst>
        </xdr:cNvPr>
        <xdr:cNvSpPr/>
      </xdr:nvSpPr>
      <xdr:spPr>
        <a:xfrm>
          <a:off x="8562974" y="6827520"/>
          <a:ext cx="847725" cy="1011555"/>
        </a:xfrm>
        <a:custGeom>
          <a:avLst/>
          <a:gdLst>
            <a:gd name="connsiteX0" fmla="*/ 0 w 752475"/>
            <a:gd name="connsiteY0" fmla="*/ 0 h 1076325"/>
            <a:gd name="connsiteX1" fmla="*/ 9525 w 752475"/>
            <a:gd name="connsiteY1" fmla="*/ 352425 h 1076325"/>
            <a:gd name="connsiteX2" fmla="*/ 295275 w 752475"/>
            <a:gd name="connsiteY2" fmla="*/ 552450 h 1076325"/>
            <a:gd name="connsiteX3" fmla="*/ 19050 w 752475"/>
            <a:gd name="connsiteY3" fmla="*/ 723900 h 1076325"/>
            <a:gd name="connsiteX4" fmla="*/ 19050 w 752475"/>
            <a:gd name="connsiteY4" fmla="*/ 1076325 h 1076325"/>
            <a:gd name="connsiteX5" fmla="*/ 742950 w 752475"/>
            <a:gd name="connsiteY5" fmla="*/ 723900 h 1076325"/>
            <a:gd name="connsiteX6" fmla="*/ 752475 w 752475"/>
            <a:gd name="connsiteY6" fmla="*/ 352425 h 1076325"/>
            <a:gd name="connsiteX7" fmla="*/ 0 w 752475"/>
            <a:gd name="connsiteY7" fmla="*/ 0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52475" h="1076325">
              <a:moveTo>
                <a:pt x="0" y="0"/>
              </a:moveTo>
              <a:lnTo>
                <a:pt x="9525" y="352425"/>
              </a:lnTo>
              <a:lnTo>
                <a:pt x="295275" y="552450"/>
              </a:lnTo>
              <a:lnTo>
                <a:pt x="19050" y="723900"/>
              </a:lnTo>
              <a:lnTo>
                <a:pt x="19050" y="1076325"/>
              </a:lnTo>
              <a:lnTo>
                <a:pt x="742950" y="723900"/>
              </a:lnTo>
              <a:lnTo>
                <a:pt x="752475" y="352425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BE" sz="1100" baseline="0">
              <a:latin typeface="+mn-lt"/>
              <a:ea typeface="+mn-ea"/>
            </a:rPr>
            <a:t>            </a:t>
          </a:r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ALU</a:t>
          </a:r>
        </a:p>
      </xdr:txBody>
    </xdr:sp>
    <xdr:clientData/>
  </xdr:twoCellAnchor>
  <xdr:twoCellAnchor>
    <xdr:from>
      <xdr:col>32</xdr:col>
      <xdr:colOff>24765</xdr:colOff>
      <xdr:row>29</xdr:row>
      <xdr:rowOff>91440</xdr:rowOff>
    </xdr:from>
    <xdr:to>
      <xdr:col>35</xdr:col>
      <xdr:colOff>428625</xdr:colOff>
      <xdr:row>29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FAA8AF33-43B9-476D-B4A0-60464AC0E7D6}"/>
            </a:ext>
          </a:extLst>
        </xdr:cNvPr>
        <xdr:cNvCxnSpPr/>
      </xdr:nvCxnSpPr>
      <xdr:spPr>
        <a:xfrm>
          <a:off x="8540115" y="5777865"/>
          <a:ext cx="1680210" cy="0"/>
        </a:xfrm>
        <a:prstGeom prst="straightConnector1">
          <a:avLst/>
        </a:prstGeom>
        <a:ln w="38100"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213849</xdr:colOff>
      <xdr:row>36</xdr:row>
      <xdr:rowOff>55247</xdr:rowOff>
    </xdr:from>
    <xdr:to>
      <xdr:col>34</xdr:col>
      <xdr:colOff>27833</xdr:colOff>
      <xdr:row>36</xdr:row>
      <xdr:rowOff>55247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E29FB2F7-F1A9-4442-8818-45084CD4901A}"/>
            </a:ext>
          </a:extLst>
        </xdr:cNvPr>
        <xdr:cNvCxnSpPr/>
      </xdr:nvCxnSpPr>
      <xdr:spPr>
        <a:xfrm flipV="1">
          <a:off x="9376899" y="7246622"/>
          <a:ext cx="128309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22389</xdr:colOff>
      <xdr:row>35</xdr:row>
      <xdr:rowOff>40106</xdr:rowOff>
    </xdr:from>
    <xdr:to>
      <xdr:col>34</xdr:col>
      <xdr:colOff>25065</xdr:colOff>
      <xdr:row>36</xdr:row>
      <xdr:rowOff>59599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2E699637-0F8C-4782-B284-8C753F0C6DB6}"/>
            </a:ext>
          </a:extLst>
        </xdr:cNvPr>
        <xdr:cNvCxnSpPr/>
      </xdr:nvCxnSpPr>
      <xdr:spPr>
        <a:xfrm flipV="1">
          <a:off x="9499764" y="7021931"/>
          <a:ext cx="2676" cy="229043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5013</xdr:colOff>
      <xdr:row>32</xdr:row>
      <xdr:rowOff>90237</xdr:rowOff>
    </xdr:from>
    <xdr:to>
      <xdr:col>34</xdr:col>
      <xdr:colOff>20376</xdr:colOff>
      <xdr:row>35</xdr:row>
      <xdr:rowOff>41413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8C24FDDC-9E19-44A4-9D87-78F296AA9C85}"/>
            </a:ext>
          </a:extLst>
        </xdr:cNvPr>
        <xdr:cNvCxnSpPr/>
      </xdr:nvCxnSpPr>
      <xdr:spPr>
        <a:xfrm flipH="1" flipV="1">
          <a:off x="9168063" y="6433887"/>
          <a:ext cx="329688" cy="589351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223631</xdr:colOff>
      <xdr:row>36</xdr:row>
      <xdr:rowOff>159747</xdr:rowOff>
    </xdr:from>
    <xdr:to>
      <xdr:col>35</xdr:col>
      <xdr:colOff>76200</xdr:colOff>
      <xdr:row>36</xdr:row>
      <xdr:rowOff>165652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A6797A64-0975-4E13-9CB6-FCCE3540A219}"/>
            </a:ext>
          </a:extLst>
        </xdr:cNvPr>
        <xdr:cNvCxnSpPr/>
      </xdr:nvCxnSpPr>
      <xdr:spPr>
        <a:xfrm flipV="1">
          <a:off x="9386681" y="7351122"/>
          <a:ext cx="481219" cy="5905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76200</xdr:colOff>
      <xdr:row>34</xdr:row>
      <xdr:rowOff>92529</xdr:rowOff>
    </xdr:from>
    <xdr:to>
      <xdr:col>35</xdr:col>
      <xdr:colOff>81643</xdr:colOff>
      <xdr:row>36</xdr:row>
      <xdr:rowOff>152400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FF639481-6CF9-4419-AD44-1B30D98C08D1}"/>
            </a:ext>
          </a:extLst>
        </xdr:cNvPr>
        <xdr:cNvCxnSpPr/>
      </xdr:nvCxnSpPr>
      <xdr:spPr>
        <a:xfrm flipV="1">
          <a:off x="9867900" y="6864804"/>
          <a:ext cx="5443" cy="478971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313236</xdr:colOff>
      <xdr:row>33</xdr:row>
      <xdr:rowOff>30752</xdr:rowOff>
    </xdr:from>
    <xdr:to>
      <xdr:col>35</xdr:col>
      <xdr:colOff>80210</xdr:colOff>
      <xdr:row>34</xdr:row>
      <xdr:rowOff>105276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624D22CC-B435-48E5-AF44-3B4604C494EB}"/>
            </a:ext>
          </a:extLst>
        </xdr:cNvPr>
        <xdr:cNvCxnSpPr/>
      </xdr:nvCxnSpPr>
      <xdr:spPr>
        <a:xfrm flipH="1" flipV="1">
          <a:off x="9476286" y="6593477"/>
          <a:ext cx="395624" cy="284074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435428</xdr:colOff>
      <xdr:row>32</xdr:row>
      <xdr:rowOff>5443</xdr:rowOff>
    </xdr:from>
    <xdr:to>
      <xdr:col>33</xdr:col>
      <xdr:colOff>439238</xdr:colOff>
      <xdr:row>33</xdr:row>
      <xdr:rowOff>30752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AF720691-CF2E-4B29-BC59-241BD75904BD}"/>
            </a:ext>
          </a:extLst>
        </xdr:cNvPr>
        <xdr:cNvCxnSpPr/>
      </xdr:nvCxnSpPr>
      <xdr:spPr>
        <a:xfrm flipH="1" flipV="1">
          <a:off x="9474653" y="6349093"/>
          <a:ext cx="3810" cy="244384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25733</xdr:colOff>
      <xdr:row>31</xdr:row>
      <xdr:rowOff>91440</xdr:rowOff>
    </xdr:from>
    <xdr:to>
      <xdr:col>29</xdr:col>
      <xdr:colOff>407127</xdr:colOff>
      <xdr:row>31</xdr:row>
      <xdr:rowOff>91440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915E4182-4C27-4990-9F99-992C028A6C99}"/>
            </a:ext>
          </a:extLst>
        </xdr:cNvPr>
        <xdr:cNvCxnSpPr/>
      </xdr:nvCxnSpPr>
      <xdr:spPr>
        <a:xfrm flipH="1">
          <a:off x="7302833" y="6216015"/>
          <a:ext cx="381394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24494</xdr:colOff>
      <xdr:row>32</xdr:row>
      <xdr:rowOff>92801</xdr:rowOff>
    </xdr:from>
    <xdr:to>
      <xdr:col>29</xdr:col>
      <xdr:colOff>415019</xdr:colOff>
      <xdr:row>32</xdr:row>
      <xdr:rowOff>93871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1C856569-818D-4822-9EC9-0D987F5336DF}"/>
            </a:ext>
          </a:extLst>
        </xdr:cNvPr>
        <xdr:cNvCxnSpPr/>
      </xdr:nvCxnSpPr>
      <xdr:spPr>
        <a:xfrm flipH="1">
          <a:off x="7301594" y="6436451"/>
          <a:ext cx="390525" cy="107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39414</xdr:colOff>
      <xdr:row>37</xdr:row>
      <xdr:rowOff>177362</xdr:rowOff>
    </xdr:from>
    <xdr:to>
      <xdr:col>32</xdr:col>
      <xdr:colOff>78828</xdr:colOff>
      <xdr:row>38</xdr:row>
      <xdr:rowOff>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C5BCCDD3-A6E4-4EEA-A443-1CA688FAAB58}"/>
            </a:ext>
          </a:extLst>
        </xdr:cNvPr>
        <xdr:cNvCxnSpPr/>
      </xdr:nvCxnSpPr>
      <xdr:spPr>
        <a:xfrm>
          <a:off x="7316514" y="7578287"/>
          <a:ext cx="1277664" cy="32188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342900</xdr:colOff>
      <xdr:row>29</xdr:row>
      <xdr:rowOff>167640</xdr:rowOff>
    </xdr:from>
    <xdr:to>
      <xdr:col>32</xdr:col>
      <xdr:colOff>342900</xdr:colOff>
      <xdr:row>34</xdr:row>
      <xdr:rowOff>66675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CA8804FA-8514-4DA3-88D2-BA97E0069570}"/>
            </a:ext>
          </a:extLst>
        </xdr:cNvPr>
        <xdr:cNvCxnSpPr/>
      </xdr:nvCxnSpPr>
      <xdr:spPr>
        <a:xfrm>
          <a:off x="8858250" y="5854065"/>
          <a:ext cx="0" cy="984885"/>
        </a:xfrm>
        <a:prstGeom prst="straightConnector1">
          <a:avLst/>
        </a:prstGeom>
        <a:ln w="12700">
          <a:solidFill>
            <a:srgbClr val="FF0000"/>
          </a:solidFill>
          <a:prstDash val="lgDash"/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308741</xdr:colOff>
      <xdr:row>33</xdr:row>
      <xdr:rowOff>6569</xdr:rowOff>
    </xdr:from>
    <xdr:to>
      <xdr:col>31</xdr:col>
      <xdr:colOff>308741</xdr:colOff>
      <xdr:row>35</xdr:row>
      <xdr:rowOff>0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F17F7760-5C9E-4025-9DDD-6AD5FEB1780C}"/>
            </a:ext>
          </a:extLst>
        </xdr:cNvPr>
        <xdr:cNvCxnSpPr/>
      </xdr:nvCxnSpPr>
      <xdr:spPr>
        <a:xfrm>
          <a:off x="8176391" y="6569294"/>
          <a:ext cx="0" cy="412531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315310</xdr:colOff>
      <xdr:row>35</xdr:row>
      <xdr:rowOff>0</xdr:rowOff>
    </xdr:from>
    <xdr:to>
      <xdr:col>32</xdr:col>
      <xdr:colOff>65690</xdr:colOff>
      <xdr:row>35</xdr:row>
      <xdr:rowOff>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D18A8C6-269A-4DB3-B239-E50CC470C384}"/>
            </a:ext>
          </a:extLst>
        </xdr:cNvPr>
        <xdr:cNvCxnSpPr/>
      </xdr:nvCxnSpPr>
      <xdr:spPr>
        <a:xfrm>
          <a:off x="8182960" y="6981825"/>
          <a:ext cx="39808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32</xdr:row>
      <xdr:rowOff>87630</xdr:rowOff>
    </xdr:from>
    <xdr:to>
      <xdr:col>33</xdr:col>
      <xdr:colOff>19050</xdr:colOff>
      <xdr:row>32</xdr:row>
      <xdr:rowOff>95250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A224CB9A-F00D-48D8-BD40-85E107420588}"/>
            </a:ext>
          </a:extLst>
        </xdr:cNvPr>
        <xdr:cNvCxnSpPr/>
      </xdr:nvCxnSpPr>
      <xdr:spPr>
        <a:xfrm flipH="1" flipV="1">
          <a:off x="8515350" y="6431280"/>
          <a:ext cx="666750" cy="762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</xdr:colOff>
      <xdr:row>27</xdr:row>
      <xdr:rowOff>91440</xdr:rowOff>
    </xdr:from>
    <xdr:to>
      <xdr:col>29</xdr:col>
      <xdr:colOff>588645</xdr:colOff>
      <xdr:row>27</xdr:row>
      <xdr:rowOff>97155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7EFCB7BE-7B0A-4210-BEDF-CECF534A9351}"/>
            </a:ext>
          </a:extLst>
        </xdr:cNvPr>
        <xdr:cNvCxnSpPr/>
      </xdr:nvCxnSpPr>
      <xdr:spPr>
        <a:xfrm flipV="1">
          <a:off x="7282815" y="5368290"/>
          <a:ext cx="582930" cy="5715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50248</xdr:colOff>
      <xdr:row>29</xdr:row>
      <xdr:rowOff>154997</xdr:rowOff>
    </xdr:from>
    <xdr:to>
      <xdr:col>34</xdr:col>
      <xdr:colOff>309754</xdr:colOff>
      <xdr:row>30</xdr:row>
      <xdr:rowOff>53604</xdr:rowOff>
    </xdr:to>
    <xdr:sp macro="" textlink="">
      <xdr:nvSpPr>
        <xdr:cNvPr id="25" name="Accolade ouvrante 24">
          <a:extLst>
            <a:ext uri="{FF2B5EF4-FFF2-40B4-BE49-F238E27FC236}">
              <a16:creationId xmlns:a16="http://schemas.microsoft.com/office/drawing/2014/main" id="{932723AC-4CAC-41EF-996B-8E6C85BFDBBC}"/>
            </a:ext>
          </a:extLst>
        </xdr:cNvPr>
        <xdr:cNvSpPr/>
      </xdr:nvSpPr>
      <xdr:spPr>
        <a:xfrm rot="5400000">
          <a:off x="9441373" y="5613347"/>
          <a:ext cx="117682" cy="573831"/>
        </a:xfrm>
        <a:prstGeom prst="leftBrac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27350</xdr:colOff>
      <xdr:row>28</xdr:row>
      <xdr:rowOff>20053</xdr:rowOff>
    </xdr:from>
    <xdr:to>
      <xdr:col>34</xdr:col>
      <xdr:colOff>27471</xdr:colOff>
      <xdr:row>29</xdr:row>
      <xdr:rowOff>154998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1A511C39-1BCB-4AB4-99E0-3C8E9E77E202}"/>
            </a:ext>
          </a:extLst>
        </xdr:cNvPr>
        <xdr:cNvCxnSpPr/>
      </xdr:nvCxnSpPr>
      <xdr:spPr>
        <a:xfrm flipV="1">
          <a:off x="9504725" y="5487403"/>
          <a:ext cx="121" cy="354020"/>
        </a:xfrm>
        <a:prstGeom prst="straightConnector1">
          <a:avLst/>
        </a:prstGeom>
        <a:ln w="12700">
          <a:solidFill>
            <a:srgbClr val="7030A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136240</xdr:colOff>
      <xdr:row>25</xdr:row>
      <xdr:rowOff>8474</xdr:rowOff>
    </xdr:from>
    <xdr:to>
      <xdr:col>35</xdr:col>
      <xdr:colOff>256387</xdr:colOff>
      <xdr:row>39</xdr:row>
      <xdr:rowOff>151086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F0E31FAA-A3E7-4C89-8F82-FA841AE115FE}"/>
            </a:ext>
          </a:extLst>
        </xdr:cNvPr>
        <xdr:cNvSpPr/>
      </xdr:nvSpPr>
      <xdr:spPr>
        <a:xfrm>
          <a:off x="7413340" y="4885274"/>
          <a:ext cx="2634747" cy="3085837"/>
        </a:xfrm>
        <a:prstGeom prst="round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32</xdr:col>
      <xdr:colOff>342900</xdr:colOff>
      <xdr:row>28</xdr:row>
      <xdr:rowOff>0</xdr:rowOff>
    </xdr:from>
    <xdr:to>
      <xdr:col>33</xdr:col>
      <xdr:colOff>243840</xdr:colOff>
      <xdr:row>29</xdr:row>
      <xdr:rowOff>180975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6C0E9D8-DF69-439D-A0B5-3E57037FDD29}"/>
            </a:ext>
          </a:extLst>
        </xdr:cNvPr>
        <xdr:cNvCxnSpPr/>
      </xdr:nvCxnSpPr>
      <xdr:spPr>
        <a:xfrm flipH="1">
          <a:off x="8858250" y="5467350"/>
          <a:ext cx="548640" cy="400050"/>
        </a:xfrm>
        <a:prstGeom prst="line">
          <a:avLst/>
        </a:prstGeom>
        <a:ln w="12700">
          <a:solidFill>
            <a:srgbClr val="FF0000"/>
          </a:solidFill>
          <a:prstDash val="lg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40005</xdr:colOff>
      <xdr:row>27</xdr:row>
      <xdr:rowOff>91440</xdr:rowOff>
    </xdr:from>
    <xdr:to>
      <xdr:col>32</xdr:col>
      <xdr:colOff>474345</xdr:colOff>
      <xdr:row>27</xdr:row>
      <xdr:rowOff>91440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DFCC835-C012-4B71-AB95-F20573D3D699}"/>
            </a:ext>
          </a:extLst>
        </xdr:cNvPr>
        <xdr:cNvCxnSpPr/>
      </xdr:nvCxnSpPr>
      <xdr:spPr>
        <a:xfrm>
          <a:off x="8555355" y="5368290"/>
          <a:ext cx="434340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300990</xdr:colOff>
      <xdr:row>25</xdr:row>
      <xdr:rowOff>30480</xdr:rowOff>
    </xdr:from>
    <xdr:to>
      <xdr:col>28</xdr:col>
      <xdr:colOff>563880</xdr:colOff>
      <xdr:row>40</xdr:row>
      <xdr:rowOff>57150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D7DA17D-7379-4DE9-825A-13EF7282E2A6}"/>
            </a:ext>
          </a:extLst>
        </xdr:cNvPr>
        <xdr:cNvSpPr/>
      </xdr:nvSpPr>
      <xdr:spPr>
        <a:xfrm>
          <a:off x="6987540" y="4907280"/>
          <a:ext cx="262890" cy="31794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 </a:t>
          </a:r>
        </a:p>
        <a:p>
          <a:pPr algn="ctr"/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des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données</a:t>
          </a:r>
        </a:p>
      </xdr:txBody>
    </xdr:sp>
    <xdr:clientData/>
  </xdr:twoCellAnchor>
  <xdr:twoCellAnchor>
    <xdr:from>
      <xdr:col>35</xdr:col>
      <xdr:colOff>466725</xdr:colOff>
      <xdr:row>25</xdr:row>
      <xdr:rowOff>9525</xdr:rowOff>
    </xdr:from>
    <xdr:to>
      <xdr:col>35</xdr:col>
      <xdr:colOff>695325</xdr:colOff>
      <xdr:row>40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434A4E6-4DE4-47DF-8BF2-D8F1D6B2E9C4}"/>
            </a:ext>
          </a:extLst>
        </xdr:cNvPr>
        <xdr:cNvSpPr/>
      </xdr:nvSpPr>
      <xdr:spPr>
        <a:xfrm>
          <a:off x="10258425" y="4886325"/>
          <a:ext cx="228600" cy="3181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Bus</a:t>
          </a:r>
        </a:p>
        <a:p>
          <a:pPr algn="l"/>
          <a:endParaRPr lang="fr-BE" sz="1100" b="1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r>
            <a:rPr lang="fr-BE" sz="1100" baseline="0">
              <a:latin typeface="Verdana" panose="020B0604030504040204" pitchFamily="34" charset="0"/>
              <a:ea typeface="Verdana" panose="020B0604030504040204" pitchFamily="34" charset="0"/>
            </a:rPr>
            <a:t>adresses</a:t>
          </a:r>
          <a:endParaRPr lang="fr-BE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32</xdr:col>
      <xdr:colOff>47624</xdr:colOff>
      <xdr:row>34</xdr:row>
      <xdr:rowOff>55245</xdr:rowOff>
    </xdr:from>
    <xdr:to>
      <xdr:col>33</xdr:col>
      <xdr:colOff>247649</xdr:colOff>
      <xdr:row>39</xdr:row>
      <xdr:rowOff>19050</xdr:rowOff>
    </xdr:to>
    <xdr:sp macro="" textlink="">
      <xdr:nvSpPr>
        <xdr:cNvPr id="8" name="Forme libre : forme 7">
          <a:extLst>
            <a:ext uri="{FF2B5EF4-FFF2-40B4-BE49-F238E27FC236}">
              <a16:creationId xmlns:a16="http://schemas.microsoft.com/office/drawing/2014/main" id="{A965596F-0B4F-453E-BBE4-00C653289265}"/>
            </a:ext>
          </a:extLst>
        </xdr:cNvPr>
        <xdr:cNvSpPr/>
      </xdr:nvSpPr>
      <xdr:spPr>
        <a:xfrm>
          <a:off x="8562974" y="6827520"/>
          <a:ext cx="847725" cy="1011555"/>
        </a:xfrm>
        <a:custGeom>
          <a:avLst/>
          <a:gdLst>
            <a:gd name="connsiteX0" fmla="*/ 0 w 752475"/>
            <a:gd name="connsiteY0" fmla="*/ 0 h 1076325"/>
            <a:gd name="connsiteX1" fmla="*/ 9525 w 752475"/>
            <a:gd name="connsiteY1" fmla="*/ 352425 h 1076325"/>
            <a:gd name="connsiteX2" fmla="*/ 295275 w 752475"/>
            <a:gd name="connsiteY2" fmla="*/ 552450 h 1076325"/>
            <a:gd name="connsiteX3" fmla="*/ 19050 w 752475"/>
            <a:gd name="connsiteY3" fmla="*/ 723900 h 1076325"/>
            <a:gd name="connsiteX4" fmla="*/ 19050 w 752475"/>
            <a:gd name="connsiteY4" fmla="*/ 1076325 h 1076325"/>
            <a:gd name="connsiteX5" fmla="*/ 742950 w 752475"/>
            <a:gd name="connsiteY5" fmla="*/ 723900 h 1076325"/>
            <a:gd name="connsiteX6" fmla="*/ 752475 w 752475"/>
            <a:gd name="connsiteY6" fmla="*/ 352425 h 1076325"/>
            <a:gd name="connsiteX7" fmla="*/ 0 w 752475"/>
            <a:gd name="connsiteY7" fmla="*/ 0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52475" h="1076325">
              <a:moveTo>
                <a:pt x="0" y="0"/>
              </a:moveTo>
              <a:lnTo>
                <a:pt x="9525" y="352425"/>
              </a:lnTo>
              <a:lnTo>
                <a:pt x="295275" y="552450"/>
              </a:lnTo>
              <a:lnTo>
                <a:pt x="19050" y="723900"/>
              </a:lnTo>
              <a:lnTo>
                <a:pt x="19050" y="1076325"/>
              </a:lnTo>
              <a:lnTo>
                <a:pt x="742950" y="723900"/>
              </a:lnTo>
              <a:lnTo>
                <a:pt x="752475" y="352425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BE" sz="1100" baseline="0">
              <a:latin typeface="+mn-lt"/>
              <a:ea typeface="+mn-ea"/>
            </a:rPr>
            <a:t>            </a:t>
          </a:r>
          <a:r>
            <a:rPr lang="fr-BE" sz="1100">
              <a:latin typeface="Verdana" panose="020B0604030504040204" pitchFamily="34" charset="0"/>
              <a:ea typeface="Verdana" panose="020B0604030504040204" pitchFamily="34" charset="0"/>
            </a:rPr>
            <a:t>ALU</a:t>
          </a:r>
        </a:p>
      </xdr:txBody>
    </xdr:sp>
    <xdr:clientData/>
  </xdr:twoCellAnchor>
  <xdr:twoCellAnchor>
    <xdr:from>
      <xdr:col>32</xdr:col>
      <xdr:colOff>24765</xdr:colOff>
      <xdr:row>29</xdr:row>
      <xdr:rowOff>91440</xdr:rowOff>
    </xdr:from>
    <xdr:to>
      <xdr:col>35</xdr:col>
      <xdr:colOff>428625</xdr:colOff>
      <xdr:row>29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17455636-60E9-4AC9-9031-8FBDB6AE15BB}"/>
            </a:ext>
          </a:extLst>
        </xdr:cNvPr>
        <xdr:cNvCxnSpPr/>
      </xdr:nvCxnSpPr>
      <xdr:spPr>
        <a:xfrm>
          <a:off x="8540115" y="5777865"/>
          <a:ext cx="1680210" cy="0"/>
        </a:xfrm>
        <a:prstGeom prst="straightConnector1">
          <a:avLst/>
        </a:prstGeom>
        <a:ln w="38100"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213849</xdr:colOff>
      <xdr:row>36</xdr:row>
      <xdr:rowOff>55247</xdr:rowOff>
    </xdr:from>
    <xdr:to>
      <xdr:col>34</xdr:col>
      <xdr:colOff>27833</xdr:colOff>
      <xdr:row>36</xdr:row>
      <xdr:rowOff>55247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753770AE-E996-4468-BA74-0420C7F70FCA}"/>
            </a:ext>
          </a:extLst>
        </xdr:cNvPr>
        <xdr:cNvCxnSpPr/>
      </xdr:nvCxnSpPr>
      <xdr:spPr>
        <a:xfrm flipV="1">
          <a:off x="9376899" y="7246622"/>
          <a:ext cx="128309" cy="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22389</xdr:colOff>
      <xdr:row>35</xdr:row>
      <xdr:rowOff>40106</xdr:rowOff>
    </xdr:from>
    <xdr:to>
      <xdr:col>34</xdr:col>
      <xdr:colOff>25065</xdr:colOff>
      <xdr:row>36</xdr:row>
      <xdr:rowOff>59599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F539C06B-216A-4F4E-B5EE-18B3AA80780D}"/>
            </a:ext>
          </a:extLst>
        </xdr:cNvPr>
        <xdr:cNvCxnSpPr/>
      </xdr:nvCxnSpPr>
      <xdr:spPr>
        <a:xfrm flipV="1">
          <a:off x="9499764" y="7021931"/>
          <a:ext cx="2676" cy="229043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5013</xdr:colOff>
      <xdr:row>32</xdr:row>
      <xdr:rowOff>90237</xdr:rowOff>
    </xdr:from>
    <xdr:to>
      <xdr:col>34</xdr:col>
      <xdr:colOff>20376</xdr:colOff>
      <xdr:row>35</xdr:row>
      <xdr:rowOff>41413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1C4D95CB-D4B3-4294-BAC2-8E40B5ADECA3}"/>
            </a:ext>
          </a:extLst>
        </xdr:cNvPr>
        <xdr:cNvCxnSpPr/>
      </xdr:nvCxnSpPr>
      <xdr:spPr>
        <a:xfrm flipH="1" flipV="1">
          <a:off x="9168063" y="6433887"/>
          <a:ext cx="329688" cy="589351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223631</xdr:colOff>
      <xdr:row>36</xdr:row>
      <xdr:rowOff>159747</xdr:rowOff>
    </xdr:from>
    <xdr:to>
      <xdr:col>35</xdr:col>
      <xdr:colOff>76200</xdr:colOff>
      <xdr:row>36</xdr:row>
      <xdr:rowOff>165652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C171C0D7-1FDE-48D4-90C4-AE1B0CD8DE6F}"/>
            </a:ext>
          </a:extLst>
        </xdr:cNvPr>
        <xdr:cNvCxnSpPr/>
      </xdr:nvCxnSpPr>
      <xdr:spPr>
        <a:xfrm flipV="1">
          <a:off x="9386681" y="7351122"/>
          <a:ext cx="481219" cy="5905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76200</xdr:colOff>
      <xdr:row>34</xdr:row>
      <xdr:rowOff>92529</xdr:rowOff>
    </xdr:from>
    <xdr:to>
      <xdr:col>35</xdr:col>
      <xdr:colOff>81643</xdr:colOff>
      <xdr:row>36</xdr:row>
      <xdr:rowOff>152400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9186C432-A2FB-450B-8512-CDAC49332A5B}"/>
            </a:ext>
          </a:extLst>
        </xdr:cNvPr>
        <xdr:cNvCxnSpPr/>
      </xdr:nvCxnSpPr>
      <xdr:spPr>
        <a:xfrm flipV="1">
          <a:off x="9867900" y="6864804"/>
          <a:ext cx="5443" cy="478971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313236</xdr:colOff>
      <xdr:row>33</xdr:row>
      <xdr:rowOff>30752</xdr:rowOff>
    </xdr:from>
    <xdr:to>
      <xdr:col>35</xdr:col>
      <xdr:colOff>80210</xdr:colOff>
      <xdr:row>34</xdr:row>
      <xdr:rowOff>105276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4304D450-9A25-4907-A799-A3533906BE5A}"/>
            </a:ext>
          </a:extLst>
        </xdr:cNvPr>
        <xdr:cNvCxnSpPr/>
      </xdr:nvCxnSpPr>
      <xdr:spPr>
        <a:xfrm flipH="1" flipV="1">
          <a:off x="9476286" y="6593477"/>
          <a:ext cx="395624" cy="284074"/>
        </a:xfrm>
        <a:prstGeom prst="line">
          <a:avLst/>
        </a:prstGeom>
        <a:ln w="19050">
          <a:solidFill>
            <a:srgbClr val="7030A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435428</xdr:colOff>
      <xdr:row>32</xdr:row>
      <xdr:rowOff>5443</xdr:rowOff>
    </xdr:from>
    <xdr:to>
      <xdr:col>33</xdr:col>
      <xdr:colOff>439238</xdr:colOff>
      <xdr:row>33</xdr:row>
      <xdr:rowOff>30752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239ABFB2-14B9-4E88-B2D3-DB56A70F1D46}"/>
            </a:ext>
          </a:extLst>
        </xdr:cNvPr>
        <xdr:cNvCxnSpPr/>
      </xdr:nvCxnSpPr>
      <xdr:spPr>
        <a:xfrm flipH="1" flipV="1">
          <a:off x="9474653" y="6349093"/>
          <a:ext cx="3810" cy="244384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25733</xdr:colOff>
      <xdr:row>31</xdr:row>
      <xdr:rowOff>91440</xdr:rowOff>
    </xdr:from>
    <xdr:to>
      <xdr:col>29</xdr:col>
      <xdr:colOff>407127</xdr:colOff>
      <xdr:row>31</xdr:row>
      <xdr:rowOff>91440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B02113AA-7974-42AA-A3F2-5A117EB38E3B}"/>
            </a:ext>
          </a:extLst>
        </xdr:cNvPr>
        <xdr:cNvCxnSpPr/>
      </xdr:nvCxnSpPr>
      <xdr:spPr>
        <a:xfrm flipH="1">
          <a:off x="7302833" y="6216015"/>
          <a:ext cx="381394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24494</xdr:colOff>
      <xdr:row>32</xdr:row>
      <xdr:rowOff>92801</xdr:rowOff>
    </xdr:from>
    <xdr:to>
      <xdr:col>29</xdr:col>
      <xdr:colOff>415019</xdr:colOff>
      <xdr:row>32</xdr:row>
      <xdr:rowOff>93871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FC858E60-14E4-4288-87E9-68D1CD3C4ADF}"/>
            </a:ext>
          </a:extLst>
        </xdr:cNvPr>
        <xdr:cNvCxnSpPr/>
      </xdr:nvCxnSpPr>
      <xdr:spPr>
        <a:xfrm flipH="1">
          <a:off x="7301594" y="6436451"/>
          <a:ext cx="390525" cy="107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39414</xdr:colOff>
      <xdr:row>37</xdr:row>
      <xdr:rowOff>177362</xdr:rowOff>
    </xdr:from>
    <xdr:to>
      <xdr:col>32</xdr:col>
      <xdr:colOff>78828</xdr:colOff>
      <xdr:row>38</xdr:row>
      <xdr:rowOff>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84CD58F8-0440-4598-AB98-4F8978B1B0C4}"/>
            </a:ext>
          </a:extLst>
        </xdr:cNvPr>
        <xdr:cNvCxnSpPr/>
      </xdr:nvCxnSpPr>
      <xdr:spPr>
        <a:xfrm>
          <a:off x="7316514" y="7578287"/>
          <a:ext cx="1277664" cy="32188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342900</xdr:colOff>
      <xdr:row>29</xdr:row>
      <xdr:rowOff>167640</xdr:rowOff>
    </xdr:from>
    <xdr:to>
      <xdr:col>32</xdr:col>
      <xdr:colOff>342900</xdr:colOff>
      <xdr:row>34</xdr:row>
      <xdr:rowOff>66675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149AC56B-DE9B-441B-A992-413618B8CFC6}"/>
            </a:ext>
          </a:extLst>
        </xdr:cNvPr>
        <xdr:cNvCxnSpPr/>
      </xdr:nvCxnSpPr>
      <xdr:spPr>
        <a:xfrm>
          <a:off x="8858250" y="5854065"/>
          <a:ext cx="0" cy="984885"/>
        </a:xfrm>
        <a:prstGeom prst="straightConnector1">
          <a:avLst/>
        </a:prstGeom>
        <a:ln w="12700">
          <a:solidFill>
            <a:srgbClr val="FF0000"/>
          </a:solidFill>
          <a:prstDash val="lgDash"/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308741</xdr:colOff>
      <xdr:row>33</xdr:row>
      <xdr:rowOff>6569</xdr:rowOff>
    </xdr:from>
    <xdr:to>
      <xdr:col>31</xdr:col>
      <xdr:colOff>308741</xdr:colOff>
      <xdr:row>35</xdr:row>
      <xdr:rowOff>0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3D56A396-2CDB-4DB6-AD04-7AB8DD929885}"/>
            </a:ext>
          </a:extLst>
        </xdr:cNvPr>
        <xdr:cNvCxnSpPr/>
      </xdr:nvCxnSpPr>
      <xdr:spPr>
        <a:xfrm>
          <a:off x="8176391" y="6569294"/>
          <a:ext cx="0" cy="412531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315310</xdr:colOff>
      <xdr:row>35</xdr:row>
      <xdr:rowOff>0</xdr:rowOff>
    </xdr:from>
    <xdr:to>
      <xdr:col>32</xdr:col>
      <xdr:colOff>65690</xdr:colOff>
      <xdr:row>35</xdr:row>
      <xdr:rowOff>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D550FD59-E099-4139-ADA8-2137249741F6}"/>
            </a:ext>
          </a:extLst>
        </xdr:cNvPr>
        <xdr:cNvCxnSpPr/>
      </xdr:nvCxnSpPr>
      <xdr:spPr>
        <a:xfrm>
          <a:off x="8182960" y="6981825"/>
          <a:ext cx="398080" cy="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32</xdr:row>
      <xdr:rowOff>87630</xdr:rowOff>
    </xdr:from>
    <xdr:to>
      <xdr:col>33</xdr:col>
      <xdr:colOff>19050</xdr:colOff>
      <xdr:row>32</xdr:row>
      <xdr:rowOff>95250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B7151FD8-E137-400C-BAE4-EE49500243A9}"/>
            </a:ext>
          </a:extLst>
        </xdr:cNvPr>
        <xdr:cNvCxnSpPr/>
      </xdr:nvCxnSpPr>
      <xdr:spPr>
        <a:xfrm flipH="1" flipV="1">
          <a:off x="8515350" y="6431280"/>
          <a:ext cx="666750" cy="7620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</xdr:colOff>
      <xdr:row>27</xdr:row>
      <xdr:rowOff>91440</xdr:rowOff>
    </xdr:from>
    <xdr:to>
      <xdr:col>29</xdr:col>
      <xdr:colOff>588645</xdr:colOff>
      <xdr:row>27</xdr:row>
      <xdr:rowOff>97155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B277D738-263B-4436-A6CE-4AC1891B8B6F}"/>
            </a:ext>
          </a:extLst>
        </xdr:cNvPr>
        <xdr:cNvCxnSpPr/>
      </xdr:nvCxnSpPr>
      <xdr:spPr>
        <a:xfrm flipV="1">
          <a:off x="7282815" y="5368290"/>
          <a:ext cx="582930" cy="5715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50248</xdr:colOff>
      <xdr:row>29</xdr:row>
      <xdr:rowOff>154997</xdr:rowOff>
    </xdr:from>
    <xdr:to>
      <xdr:col>34</xdr:col>
      <xdr:colOff>309754</xdr:colOff>
      <xdr:row>30</xdr:row>
      <xdr:rowOff>53604</xdr:rowOff>
    </xdr:to>
    <xdr:sp macro="" textlink="">
      <xdr:nvSpPr>
        <xdr:cNvPr id="25" name="Accolade ouvrante 24">
          <a:extLst>
            <a:ext uri="{FF2B5EF4-FFF2-40B4-BE49-F238E27FC236}">
              <a16:creationId xmlns:a16="http://schemas.microsoft.com/office/drawing/2014/main" id="{BA78336D-2ACC-45D4-8B61-9F8E4A24DEC5}"/>
            </a:ext>
          </a:extLst>
        </xdr:cNvPr>
        <xdr:cNvSpPr/>
      </xdr:nvSpPr>
      <xdr:spPr>
        <a:xfrm rot="5400000">
          <a:off x="9441373" y="5613347"/>
          <a:ext cx="117682" cy="573831"/>
        </a:xfrm>
        <a:prstGeom prst="leftBrac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6993C-3C0E-48FD-A0EC-F3BD45E7AF25}">
  <sheetPr>
    <tabColor theme="4" tint="-0.249977111117893"/>
  </sheetPr>
  <dimension ref="A1:AO44"/>
  <sheetViews>
    <sheetView zoomScaleNormal="100" workbookViewId="0">
      <pane ySplit="3" topLeftCell="A10" activePane="bottomLeft" state="frozen"/>
      <selection pane="bottomLeft" activeCell="AF30" sqref="AF30"/>
    </sheetView>
  </sheetViews>
  <sheetFormatPr baseColWidth="10" defaultColWidth="8.85546875" defaultRowHeight="15" x14ac:dyDescent="0.25"/>
  <cols>
    <col min="1" max="1" width="3.7109375" style="1" customWidth="1"/>
    <col min="2" max="2" width="4.28515625" style="1" customWidth="1"/>
    <col min="3" max="3" width="9.42578125" style="2" customWidth="1"/>
    <col min="4" max="4" width="2.7109375" style="1" hidden="1" customWidth="1"/>
    <col min="5" max="5" width="2" style="1" hidden="1" customWidth="1"/>
    <col min="6" max="6" width="6.85546875" style="1" customWidth="1"/>
    <col min="7" max="7" width="9.5703125" style="2" customWidth="1"/>
    <col min="8" max="8" width="2" style="1" customWidth="1"/>
    <col min="9" max="9" width="3.28515625" style="2" customWidth="1"/>
    <col min="10" max="10" width="8.85546875" style="2"/>
    <col min="11" max="11" width="10.7109375" style="2" customWidth="1"/>
    <col min="12" max="13" width="8.85546875" style="2"/>
    <col min="14" max="14" width="5.7109375" style="2" customWidth="1"/>
    <col min="15" max="15" width="4.7109375" style="2" customWidth="1"/>
    <col min="16" max="16" width="2.28515625" style="2" customWidth="1"/>
    <col min="17" max="17" width="4.28515625" style="2" hidden="1" customWidth="1"/>
    <col min="18" max="18" width="5.140625" style="2" hidden="1" customWidth="1"/>
    <col min="19" max="19" width="6.140625" style="2" hidden="1" customWidth="1"/>
    <col min="20" max="20" width="4.85546875" style="2" hidden="1" customWidth="1"/>
    <col min="21" max="26" width="4.28515625" style="2" hidden="1" customWidth="1"/>
    <col min="27" max="27" width="2.42578125" style="2" customWidth="1"/>
    <col min="28" max="28" width="8.7109375" style="6" customWidth="1"/>
    <col min="29" max="29" width="8.85546875" style="1"/>
    <col min="30" max="30" width="8.85546875" style="2"/>
    <col min="31" max="31" width="4.7109375" style="2" hidden="1" customWidth="1"/>
    <col min="32" max="33" width="9.7109375" style="2" customWidth="1"/>
    <col min="34" max="35" width="4.7109375" style="2" customWidth="1"/>
    <col min="36" max="36" width="12.5703125" style="2" customWidth="1"/>
    <col min="37" max="37" width="18.28515625" style="2" customWidth="1"/>
    <col min="38" max="16384" width="8.85546875" style="1"/>
  </cols>
  <sheetData>
    <row r="1" spans="1:39" ht="13.9" customHeight="1" x14ac:dyDescent="0.25">
      <c r="C1" s="44"/>
      <c r="D1" s="45"/>
      <c r="E1" s="45"/>
      <c r="F1" s="45"/>
      <c r="G1" s="44"/>
      <c r="H1" s="4"/>
      <c r="I1" s="19"/>
      <c r="J1" s="112" t="s">
        <v>65</v>
      </c>
      <c r="K1" s="113"/>
      <c r="L1" s="113"/>
      <c r="M1" s="113"/>
      <c r="N1" s="113"/>
      <c r="O1" s="114"/>
      <c r="AB1" s="115" t="s">
        <v>67</v>
      </c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9" ht="12" customHeight="1" thickBot="1" x14ac:dyDescent="0.3">
      <c r="C2" s="118" t="s">
        <v>66</v>
      </c>
      <c r="D2" s="119"/>
      <c r="E2" s="119"/>
      <c r="F2" s="119"/>
      <c r="G2" s="120"/>
      <c r="H2" s="4"/>
      <c r="I2" s="19"/>
      <c r="J2" s="121" t="s">
        <v>0</v>
      </c>
      <c r="K2" s="123" t="s">
        <v>51</v>
      </c>
      <c r="L2" s="125" t="s">
        <v>21</v>
      </c>
      <c r="M2" s="125"/>
      <c r="N2" s="126" t="s">
        <v>18</v>
      </c>
      <c r="O2" s="126"/>
      <c r="P2" s="14"/>
      <c r="Q2" s="65" t="s">
        <v>84</v>
      </c>
      <c r="R2" s="65" t="s">
        <v>86</v>
      </c>
      <c r="S2" s="65" t="s">
        <v>87</v>
      </c>
      <c r="T2" s="65" t="s">
        <v>90</v>
      </c>
      <c r="U2" s="65" t="s">
        <v>91</v>
      </c>
      <c r="V2" s="65" t="s">
        <v>85</v>
      </c>
      <c r="W2" s="65" t="s">
        <v>88</v>
      </c>
      <c r="X2" s="65" t="s">
        <v>89</v>
      </c>
      <c r="Y2" s="65" t="s">
        <v>92</v>
      </c>
      <c r="Z2" s="65" t="s">
        <v>93</v>
      </c>
      <c r="AB2" s="127" t="s">
        <v>41</v>
      </c>
      <c r="AC2" s="129" t="s">
        <v>33</v>
      </c>
      <c r="AD2" s="129"/>
      <c r="AE2" s="42"/>
      <c r="AF2" s="130" t="s">
        <v>62</v>
      </c>
      <c r="AG2" s="130"/>
      <c r="AH2" s="130"/>
      <c r="AI2" s="132" t="s">
        <v>63</v>
      </c>
      <c r="AJ2" s="133"/>
      <c r="AK2" s="134"/>
      <c r="AL2" s="3"/>
      <c r="AM2" s="3"/>
    </row>
    <row r="3" spans="1:39" ht="15.75" thickBot="1" x14ac:dyDescent="0.3">
      <c r="B3" s="41" t="s">
        <v>0</v>
      </c>
      <c r="C3" s="43">
        <f>AF30</f>
        <v>100</v>
      </c>
      <c r="D3" s="52"/>
      <c r="E3" s="52"/>
      <c r="F3" s="52"/>
      <c r="G3" s="53" t="s">
        <v>57</v>
      </c>
      <c r="H3" s="4"/>
      <c r="I3" s="19"/>
      <c r="J3" s="122"/>
      <c r="K3" s="124"/>
      <c r="L3" s="23" t="s">
        <v>2</v>
      </c>
      <c r="M3" s="23" t="s">
        <v>1</v>
      </c>
      <c r="N3" s="24" t="s">
        <v>19</v>
      </c>
      <c r="O3" s="24" t="s">
        <v>20</v>
      </c>
      <c r="P3" s="96"/>
      <c r="Q3" s="65"/>
      <c r="R3" s="65"/>
      <c r="S3" s="65"/>
      <c r="T3" s="65"/>
      <c r="U3" s="65"/>
      <c r="V3" s="65"/>
      <c r="W3" s="65"/>
      <c r="X3" s="65"/>
      <c r="Y3" s="65"/>
      <c r="Z3" s="65"/>
      <c r="AB3" s="128"/>
      <c r="AC3" s="39" t="s">
        <v>34</v>
      </c>
      <c r="AD3" s="39" t="s">
        <v>35</v>
      </c>
      <c r="AE3" s="40"/>
      <c r="AF3" s="131"/>
      <c r="AG3" s="131"/>
      <c r="AH3" s="131"/>
      <c r="AI3" s="135"/>
      <c r="AJ3" s="136"/>
      <c r="AK3" s="137"/>
    </row>
    <row r="4" spans="1:39" s="73" customFormat="1" hidden="1" x14ac:dyDescent="0.25">
      <c r="B4" s="74"/>
      <c r="C4" s="75"/>
      <c r="D4" s="76"/>
      <c r="E4" s="76"/>
      <c r="F4" s="76"/>
      <c r="G4" s="77"/>
      <c r="H4" s="78"/>
      <c r="I4" s="79"/>
      <c r="J4" s="80"/>
      <c r="K4" s="81"/>
      <c r="L4" s="82">
        <v>0</v>
      </c>
      <c r="M4" s="83">
        <v>0</v>
      </c>
      <c r="N4" s="84">
        <v>0</v>
      </c>
      <c r="O4" s="85">
        <v>0</v>
      </c>
      <c r="P4" s="97"/>
      <c r="Q4" s="65"/>
      <c r="R4" s="65"/>
      <c r="S4" s="65"/>
      <c r="T4" s="65"/>
      <c r="U4" s="65"/>
      <c r="V4" s="65"/>
      <c r="W4" s="65"/>
      <c r="X4" s="65"/>
      <c r="Y4" s="65"/>
      <c r="Z4" s="65"/>
      <c r="AA4" s="86"/>
      <c r="AB4" s="87"/>
      <c r="AC4" s="88"/>
      <c r="AD4" s="88"/>
      <c r="AE4" s="89"/>
      <c r="AF4" s="90"/>
      <c r="AG4" s="90"/>
      <c r="AH4" s="90"/>
      <c r="AI4" s="90"/>
      <c r="AJ4" s="90"/>
      <c r="AK4" s="91"/>
    </row>
    <row r="5" spans="1:39" ht="16.5" x14ac:dyDescent="0.3">
      <c r="B5" s="2"/>
      <c r="C5" s="46"/>
      <c r="D5" s="45"/>
      <c r="E5" s="45"/>
      <c r="F5" s="45"/>
      <c r="G5" s="47"/>
      <c r="I5" s="22" t="str">
        <f t="shared" ref="I5:I42" si="0">IF($C$3=J5,"➽"," ")</f>
        <v>➽</v>
      </c>
      <c r="J5" s="67">
        <v>100</v>
      </c>
      <c r="K5" s="68" t="str">
        <f>VLOOKUP(J5,$B$7:$C$42,2)</f>
        <v>LDA</v>
      </c>
      <c r="L5" s="69">
        <v>0</v>
      </c>
      <c r="M5" s="70">
        <v>0</v>
      </c>
      <c r="N5" s="93">
        <f>IF(OR(T5,Y5),1,IF(OR(U5,Z5),0,N4))</f>
        <v>0</v>
      </c>
      <c r="O5" s="94">
        <f>IF(OR(R5,W5),1,IF(OR(S5,X5),0,O4))</f>
        <v>0</v>
      </c>
      <c r="P5" s="14"/>
      <c r="Q5" s="71">
        <f>IF(OR(K5="ADD A",K5="ADD B",K5="INC A",K5="DCR A",K5="SUB B"),1,0)</f>
        <v>0</v>
      </c>
      <c r="R5" s="72" t="b">
        <f>AND(Q5,L5=0)</f>
        <v>0</v>
      </c>
      <c r="S5" s="72" t="b">
        <f>AND(Q5,L5&lt;&gt;0)</f>
        <v>0</v>
      </c>
      <c r="T5" s="72" t="b">
        <f>AND(Q5,L5&lt;0)</f>
        <v>0</v>
      </c>
      <c r="U5" s="72" t="b">
        <f>AND(Q5,L5&gt;=0)</f>
        <v>0</v>
      </c>
      <c r="V5" s="71">
        <f>IF(OR(K5="INC B",K5="DCR B"),1,0)</f>
        <v>0</v>
      </c>
      <c r="W5" s="72" t="b">
        <f>AND(V5,M5=0)</f>
        <v>0</v>
      </c>
      <c r="X5" s="72" t="b">
        <f>AND(V5,M5&lt;&gt;0)</f>
        <v>0</v>
      </c>
      <c r="Y5" s="72" t="b">
        <f>AND(V5,M5&lt;0)</f>
        <v>0</v>
      </c>
      <c r="Z5" s="72" t="b">
        <f>AND(V5,M5&gt;=0)</f>
        <v>0</v>
      </c>
      <c r="AB5" s="35">
        <v>0</v>
      </c>
      <c r="AC5" s="36" t="s">
        <v>24</v>
      </c>
      <c r="AD5" s="37"/>
      <c r="AE5" s="38">
        <f t="shared" ref="AE5:AE23" si="1">AB5</f>
        <v>0</v>
      </c>
      <c r="AF5" s="138" t="s">
        <v>42</v>
      </c>
      <c r="AG5" s="138"/>
      <c r="AH5" s="138"/>
      <c r="AI5" s="139" t="s">
        <v>40</v>
      </c>
      <c r="AJ5" s="140"/>
      <c r="AK5" s="141"/>
    </row>
    <row r="6" spans="1:39" ht="16.5" x14ac:dyDescent="0.3">
      <c r="B6" s="54" t="s">
        <v>10</v>
      </c>
      <c r="C6" s="56" t="s">
        <v>16</v>
      </c>
      <c r="F6" s="54" t="s">
        <v>10</v>
      </c>
      <c r="G6" s="55" t="s">
        <v>17</v>
      </c>
      <c r="I6" s="22" t="str">
        <f t="shared" si="0"/>
        <v xml:space="preserve"> </v>
      </c>
      <c r="J6" s="63">
        <f>IF(K2="JMP",K5,J5+1)</f>
        <v>101</v>
      </c>
      <c r="K6" s="61">
        <f t="shared" ref="K6:K42" si="2">IF(J6&lt;200,VLOOKUP(J6,$B$7:$C$42,2),VLOOKUP(J6,$F$7:$G$42,2))</f>
        <v>200</v>
      </c>
      <c r="L6" s="57">
        <f>IF(K5="LDA",IF(K6&lt;200,VLOOKUP(K6,$B$7:$C$42,2),VLOOKUP(K6,$F$7:$G$42,2)),IF(K6="MOV B,A",M6,IF(K6="ADD A",L5+L5,IF(K6="ADD B",L5+M5,IF(K6="SUB B",L5-M5,IF(K5="MVI A",K6,IF(K6="INC A",L5+1,IF(K6="DCR A",L5-1,L5))))))))</f>
        <v>17</v>
      </c>
      <c r="M6" s="58">
        <f t="shared" ref="M6:M42" si="3">IF(K6="MOV A,B",L6,IF(K5="MVI B",K6,IF(K6="INC B",M5+1,IF(K6="DCR B",M5-1,M5))))</f>
        <v>0</v>
      </c>
      <c r="N6" s="93">
        <f t="shared" ref="N6:N42" si="4">IF(OR(T6,Y6),1,IF(OR(U6,Z6),0,N5))</f>
        <v>0</v>
      </c>
      <c r="O6" s="95">
        <f t="shared" ref="O6:O42" si="5">IF(OR(R6,W6),1,IF(OR(S6,X6),0,O5))</f>
        <v>0</v>
      </c>
      <c r="P6" s="14"/>
      <c r="Q6" s="65">
        <f t="shared" ref="Q6:Q42" si="6">IF(OR(K6="ADD A",K6="ADD B",K6="INC A",K6="DCR A",K6="SUB B"),1,0)</f>
        <v>0</v>
      </c>
      <c r="R6" s="66" t="b">
        <f t="shared" ref="R6:R42" si="7">AND(Q6,L6=0)</f>
        <v>0</v>
      </c>
      <c r="S6" s="66" t="b">
        <f t="shared" ref="S6:S42" si="8">AND(Q6,L6&lt;&gt;0)</f>
        <v>0</v>
      </c>
      <c r="T6" s="66" t="b">
        <f t="shared" ref="T6:T42" si="9">AND(Q6,L6&lt;0)</f>
        <v>0</v>
      </c>
      <c r="U6" s="66" t="b">
        <f t="shared" ref="U6:U42" si="10">AND(Q6,L6&gt;=0)</f>
        <v>0</v>
      </c>
      <c r="V6" s="65">
        <f t="shared" ref="V6:V42" si="11">IF(OR(K6="INC B",K6="DCR B"),1,0)</f>
        <v>0</v>
      </c>
      <c r="W6" s="66" t="b">
        <f t="shared" ref="W6:W42" si="12">AND(V6,M6=0)</f>
        <v>0</v>
      </c>
      <c r="X6" s="66" t="b">
        <f t="shared" ref="X6:X42" si="13">AND(V6,M6&lt;&gt;0)</f>
        <v>0</v>
      </c>
      <c r="Y6" s="66" t="b">
        <f t="shared" ref="Y6:Y42" si="14">AND(V6,M6&lt;0)</f>
        <v>0</v>
      </c>
      <c r="Z6" s="66" t="b">
        <f t="shared" ref="Z6:Z42" si="15">AND(V6,M6&gt;=0)</f>
        <v>0</v>
      </c>
      <c r="AB6" s="25">
        <v>1</v>
      </c>
      <c r="AC6" s="26" t="s">
        <v>3</v>
      </c>
      <c r="AD6" s="27" t="s">
        <v>10</v>
      </c>
      <c r="AE6" s="28">
        <f t="shared" si="1"/>
        <v>1</v>
      </c>
      <c r="AF6" s="100" t="s">
        <v>30</v>
      </c>
      <c r="AG6" s="100"/>
      <c r="AH6" s="100"/>
      <c r="AI6" s="104" t="s">
        <v>13</v>
      </c>
      <c r="AJ6" s="105"/>
      <c r="AK6" s="106"/>
    </row>
    <row r="7" spans="1:39" ht="16.5" x14ac:dyDescent="0.3">
      <c r="A7" s="22" t="str">
        <f t="shared" ref="A7:A35" si="16">IF($C$3=B7,"➽"," ")</f>
        <v>➽</v>
      </c>
      <c r="B7" s="4">
        <v>100</v>
      </c>
      <c r="C7" s="7" t="s">
        <v>3</v>
      </c>
      <c r="F7" s="4">
        <v>200</v>
      </c>
      <c r="G7" s="8">
        <v>17</v>
      </c>
      <c r="I7" s="22" t="str">
        <f t="shared" si="0"/>
        <v xml:space="preserve"> </v>
      </c>
      <c r="J7" s="63">
        <f t="shared" ref="J7:J42" si="17" xml:space="preserve"> IF(K5="JMP",K6, IF(AND(K5="JP",N5=0),K6, IF(AND(K5="JN",N5=1),K6,IF(AND(K5="JZ",O5=1),K6,IF(AND(K5="JNZ",O5=0),K6,J6+1)))))</f>
        <v>102</v>
      </c>
      <c r="K7" s="61" t="str">
        <f t="shared" si="2"/>
        <v>MOV A,B</v>
      </c>
      <c r="L7" s="57">
        <f t="shared" ref="L7:L42" si="18">IF(K6="LDA",IF(K7&lt;200,VLOOKUP(K7,$B$7:$C$42,2),VLOOKUP(K7,$F$7:$G$42,2)),IF(K7="MOV B,A",M7,IF(K7="ADD A",L6+L6,IF(K7="ADD B",L6+M6,IF(K7="SUB B",L6-M6,IF(K6="MVI A",K7,IF(K7="INC A",L6+1,IF(K7="DCR A",L6-1,L6))))))))</f>
        <v>17</v>
      </c>
      <c r="M7" s="58">
        <f t="shared" si="3"/>
        <v>17</v>
      </c>
      <c r="N7" s="93">
        <f t="shared" si="4"/>
        <v>0</v>
      </c>
      <c r="O7" s="95">
        <f t="shared" si="5"/>
        <v>0</v>
      </c>
      <c r="P7" s="14"/>
      <c r="Q7" s="65">
        <f t="shared" si="6"/>
        <v>0</v>
      </c>
      <c r="R7" s="66" t="b">
        <f t="shared" si="7"/>
        <v>0</v>
      </c>
      <c r="S7" s="66" t="b">
        <f t="shared" si="8"/>
        <v>0</v>
      </c>
      <c r="T7" s="66" t="b">
        <f t="shared" si="9"/>
        <v>0</v>
      </c>
      <c r="U7" s="66" t="b">
        <f t="shared" si="10"/>
        <v>0</v>
      </c>
      <c r="V7" s="65">
        <f t="shared" si="11"/>
        <v>0</v>
      </c>
      <c r="W7" s="66" t="b">
        <f t="shared" si="12"/>
        <v>0</v>
      </c>
      <c r="X7" s="66" t="b">
        <f t="shared" si="13"/>
        <v>0</v>
      </c>
      <c r="Y7" s="66" t="b">
        <f t="shared" si="14"/>
        <v>0</v>
      </c>
      <c r="Z7" s="66" t="b">
        <f t="shared" si="15"/>
        <v>0</v>
      </c>
      <c r="AB7" s="25">
        <v>2</v>
      </c>
      <c r="AC7" s="29" t="s">
        <v>7</v>
      </c>
      <c r="AD7" s="30" t="s">
        <v>10</v>
      </c>
      <c r="AE7" s="28">
        <f t="shared" si="1"/>
        <v>2</v>
      </c>
      <c r="AF7" s="100" t="s">
        <v>31</v>
      </c>
      <c r="AG7" s="100"/>
      <c r="AH7" s="100"/>
      <c r="AI7" s="104" t="s">
        <v>14</v>
      </c>
      <c r="AJ7" s="105"/>
      <c r="AK7" s="106"/>
    </row>
    <row r="8" spans="1:39" ht="16.5" x14ac:dyDescent="0.3">
      <c r="A8" s="22" t="str">
        <f t="shared" si="16"/>
        <v xml:space="preserve"> </v>
      </c>
      <c r="B8" s="4">
        <v>101</v>
      </c>
      <c r="C8" s="7">
        <v>200</v>
      </c>
      <c r="F8" s="4">
        <v>201</v>
      </c>
      <c r="G8" s="8">
        <v>3</v>
      </c>
      <c r="I8" s="22" t="str">
        <f t="shared" si="0"/>
        <v xml:space="preserve"> </v>
      </c>
      <c r="J8" s="63">
        <f t="shared" si="17"/>
        <v>103</v>
      </c>
      <c r="K8" s="61" t="str">
        <f t="shared" si="2"/>
        <v>LDA</v>
      </c>
      <c r="L8" s="57">
        <f t="shared" si="18"/>
        <v>17</v>
      </c>
      <c r="M8" s="58">
        <f t="shared" si="3"/>
        <v>17</v>
      </c>
      <c r="N8" s="93">
        <f t="shared" si="4"/>
        <v>0</v>
      </c>
      <c r="O8" s="95">
        <f t="shared" si="5"/>
        <v>0</v>
      </c>
      <c r="P8" s="14"/>
      <c r="Q8" s="65">
        <f t="shared" si="6"/>
        <v>0</v>
      </c>
      <c r="R8" s="66" t="b">
        <f t="shared" si="7"/>
        <v>0</v>
      </c>
      <c r="S8" s="66" t="b">
        <f t="shared" si="8"/>
        <v>0</v>
      </c>
      <c r="T8" s="66" t="b">
        <f t="shared" si="9"/>
        <v>0</v>
      </c>
      <c r="U8" s="66" t="b">
        <f t="shared" si="10"/>
        <v>0</v>
      </c>
      <c r="V8" s="65">
        <f t="shared" si="11"/>
        <v>0</v>
      </c>
      <c r="W8" s="66" t="b">
        <f t="shared" si="12"/>
        <v>0</v>
      </c>
      <c r="X8" s="66" t="b">
        <f t="shared" si="13"/>
        <v>0</v>
      </c>
      <c r="Y8" s="66" t="b">
        <f t="shared" si="14"/>
        <v>0</v>
      </c>
      <c r="Z8" s="66" t="b">
        <f t="shared" si="15"/>
        <v>0</v>
      </c>
      <c r="AB8" s="25">
        <v>3</v>
      </c>
      <c r="AC8" s="26" t="s">
        <v>4</v>
      </c>
      <c r="AD8" s="27"/>
      <c r="AE8" s="28">
        <f t="shared" si="1"/>
        <v>3</v>
      </c>
      <c r="AF8" s="100" t="s">
        <v>27</v>
      </c>
      <c r="AG8" s="100"/>
      <c r="AH8" s="100"/>
      <c r="AI8" s="104" t="s">
        <v>68</v>
      </c>
      <c r="AJ8" s="105"/>
      <c r="AK8" s="106"/>
    </row>
    <row r="9" spans="1:39" ht="14.45" customHeight="1" x14ac:dyDescent="0.3">
      <c r="A9" s="22" t="str">
        <f t="shared" si="16"/>
        <v xml:space="preserve"> </v>
      </c>
      <c r="B9" s="4">
        <v>102</v>
      </c>
      <c r="C9" s="7" t="s">
        <v>4</v>
      </c>
      <c r="F9" s="4">
        <v>202</v>
      </c>
      <c r="G9" s="8">
        <v>0</v>
      </c>
      <c r="I9" s="22" t="str">
        <f t="shared" si="0"/>
        <v xml:space="preserve"> </v>
      </c>
      <c r="J9" s="63">
        <f t="shared" si="17"/>
        <v>104</v>
      </c>
      <c r="K9" s="61">
        <f t="shared" si="2"/>
        <v>201</v>
      </c>
      <c r="L9" s="57">
        <f t="shared" si="18"/>
        <v>3</v>
      </c>
      <c r="M9" s="58">
        <f t="shared" si="3"/>
        <v>17</v>
      </c>
      <c r="N9" s="93">
        <f t="shared" si="4"/>
        <v>0</v>
      </c>
      <c r="O9" s="95">
        <f t="shared" si="5"/>
        <v>0</v>
      </c>
      <c r="P9" s="14"/>
      <c r="Q9" s="65">
        <f t="shared" si="6"/>
        <v>0</v>
      </c>
      <c r="R9" s="66" t="b">
        <f t="shared" si="7"/>
        <v>0</v>
      </c>
      <c r="S9" s="66" t="b">
        <f t="shared" si="8"/>
        <v>0</v>
      </c>
      <c r="T9" s="66" t="b">
        <f t="shared" si="9"/>
        <v>0</v>
      </c>
      <c r="U9" s="66" t="b">
        <f t="shared" si="10"/>
        <v>0</v>
      </c>
      <c r="V9" s="65">
        <f t="shared" si="11"/>
        <v>0</v>
      </c>
      <c r="W9" s="66" t="b">
        <f t="shared" si="12"/>
        <v>0</v>
      </c>
      <c r="X9" s="66" t="b">
        <f t="shared" si="13"/>
        <v>0</v>
      </c>
      <c r="Y9" s="66" t="b">
        <f t="shared" si="14"/>
        <v>0</v>
      </c>
      <c r="Z9" s="66" t="b">
        <f t="shared" si="15"/>
        <v>0</v>
      </c>
      <c r="AB9" s="25">
        <v>4</v>
      </c>
      <c r="AC9" s="26" t="s">
        <v>9</v>
      </c>
      <c r="AD9" s="27"/>
      <c r="AE9" s="28">
        <f t="shared" si="1"/>
        <v>4</v>
      </c>
      <c r="AF9" s="100" t="s">
        <v>28</v>
      </c>
      <c r="AG9" s="100"/>
      <c r="AH9" s="100"/>
      <c r="AI9" s="104" t="s">
        <v>69</v>
      </c>
      <c r="AJ9" s="105"/>
      <c r="AK9" s="106"/>
    </row>
    <row r="10" spans="1:39" ht="14.45" customHeight="1" x14ac:dyDescent="0.3">
      <c r="A10" s="22" t="str">
        <f t="shared" si="16"/>
        <v xml:space="preserve"> </v>
      </c>
      <c r="B10" s="4">
        <v>103</v>
      </c>
      <c r="C10" s="7" t="s">
        <v>3</v>
      </c>
      <c r="F10" s="4">
        <v>203</v>
      </c>
      <c r="G10" s="8">
        <v>0</v>
      </c>
      <c r="I10" s="22" t="str">
        <f t="shared" si="0"/>
        <v xml:space="preserve"> </v>
      </c>
      <c r="J10" s="63">
        <f t="shared" si="17"/>
        <v>105</v>
      </c>
      <c r="K10" s="61" t="str">
        <f t="shared" si="2"/>
        <v>ADD B</v>
      </c>
      <c r="L10" s="57">
        <f t="shared" si="18"/>
        <v>20</v>
      </c>
      <c r="M10" s="58">
        <f t="shared" si="3"/>
        <v>17</v>
      </c>
      <c r="N10" s="93">
        <f t="shared" si="4"/>
        <v>0</v>
      </c>
      <c r="O10" s="95">
        <f t="shared" si="5"/>
        <v>0</v>
      </c>
      <c r="P10" s="14"/>
      <c r="Q10" s="65">
        <f t="shared" si="6"/>
        <v>1</v>
      </c>
      <c r="R10" s="66" t="b">
        <f t="shared" si="7"/>
        <v>0</v>
      </c>
      <c r="S10" s="66" t="b">
        <f t="shared" si="8"/>
        <v>1</v>
      </c>
      <c r="T10" s="66" t="b">
        <f t="shared" si="9"/>
        <v>0</v>
      </c>
      <c r="U10" s="66" t="b">
        <f t="shared" si="10"/>
        <v>1</v>
      </c>
      <c r="V10" s="65">
        <f t="shared" si="11"/>
        <v>0</v>
      </c>
      <c r="W10" s="66" t="b">
        <f t="shared" si="12"/>
        <v>0</v>
      </c>
      <c r="X10" s="66" t="b">
        <f t="shared" si="13"/>
        <v>0</v>
      </c>
      <c r="Y10" s="66" t="b">
        <f t="shared" si="14"/>
        <v>0</v>
      </c>
      <c r="Z10" s="66" t="b">
        <f t="shared" si="15"/>
        <v>0</v>
      </c>
      <c r="AB10" s="25">
        <v>5</v>
      </c>
      <c r="AC10" s="26" t="s">
        <v>11</v>
      </c>
      <c r="AD10" s="27"/>
      <c r="AE10" s="28">
        <f t="shared" si="1"/>
        <v>5</v>
      </c>
      <c r="AF10" s="100" t="s">
        <v>43</v>
      </c>
      <c r="AG10" s="100"/>
      <c r="AH10" s="100"/>
      <c r="AI10" s="104" t="s">
        <v>70</v>
      </c>
      <c r="AJ10" s="105"/>
      <c r="AK10" s="106"/>
      <c r="AM10" s="5"/>
    </row>
    <row r="11" spans="1:39" ht="16.5" x14ac:dyDescent="0.3">
      <c r="A11" s="22" t="str">
        <f t="shared" si="16"/>
        <v xml:space="preserve"> </v>
      </c>
      <c r="B11" s="4">
        <v>104</v>
      </c>
      <c r="C11" s="7">
        <v>201</v>
      </c>
      <c r="F11" s="4">
        <v>204</v>
      </c>
      <c r="G11" s="8">
        <v>0</v>
      </c>
      <c r="I11" s="22" t="str">
        <f t="shared" si="0"/>
        <v xml:space="preserve"> </v>
      </c>
      <c r="J11" s="63">
        <f t="shared" si="17"/>
        <v>106</v>
      </c>
      <c r="K11" s="61" t="str">
        <f t="shared" si="2"/>
        <v>STA</v>
      </c>
      <c r="L11" s="57">
        <f t="shared" si="18"/>
        <v>20</v>
      </c>
      <c r="M11" s="58">
        <f>IF(K11="MOV A,B",L11,IF(K10="MVI B",K11,IF(K11="INC B",M10+1,IF(K11="DCR B",M10-1,M10))))</f>
        <v>17</v>
      </c>
      <c r="N11" s="93">
        <f t="shared" si="4"/>
        <v>0</v>
      </c>
      <c r="O11" s="95">
        <f t="shared" si="5"/>
        <v>0</v>
      </c>
      <c r="P11" s="14"/>
      <c r="Q11" s="65">
        <f t="shared" si="6"/>
        <v>0</v>
      </c>
      <c r="R11" s="66" t="b">
        <f t="shared" si="7"/>
        <v>0</v>
      </c>
      <c r="S11" s="66" t="b">
        <f t="shared" si="8"/>
        <v>0</v>
      </c>
      <c r="T11" s="66" t="b">
        <f t="shared" si="9"/>
        <v>0</v>
      </c>
      <c r="U11" s="66" t="b">
        <f t="shared" si="10"/>
        <v>0</v>
      </c>
      <c r="V11" s="65">
        <f t="shared" si="11"/>
        <v>0</v>
      </c>
      <c r="W11" s="66" t="b">
        <f t="shared" si="12"/>
        <v>0</v>
      </c>
      <c r="X11" s="66" t="b">
        <f t="shared" si="13"/>
        <v>0</v>
      </c>
      <c r="Y11" s="66" t="b">
        <f t="shared" si="14"/>
        <v>0</v>
      </c>
      <c r="Z11" s="66" t="b">
        <f t="shared" si="15"/>
        <v>0</v>
      </c>
      <c r="AB11" s="25">
        <v>6</v>
      </c>
      <c r="AC11" s="26" t="s">
        <v>12</v>
      </c>
      <c r="AD11" s="27"/>
      <c r="AE11" s="28">
        <f t="shared" si="1"/>
        <v>6</v>
      </c>
      <c r="AF11" s="100" t="s">
        <v>44</v>
      </c>
      <c r="AG11" s="100"/>
      <c r="AH11" s="100"/>
      <c r="AI11" s="104" t="s">
        <v>71</v>
      </c>
      <c r="AJ11" s="105"/>
      <c r="AK11" s="106"/>
      <c r="AM11" s="5"/>
    </row>
    <row r="12" spans="1:39" ht="16.5" x14ac:dyDescent="0.3">
      <c r="A12" s="22" t="str">
        <f t="shared" si="16"/>
        <v xml:space="preserve"> </v>
      </c>
      <c r="B12" s="4">
        <v>105</v>
      </c>
      <c r="C12" s="7" t="s">
        <v>12</v>
      </c>
      <c r="F12" s="4">
        <v>205</v>
      </c>
      <c r="G12" s="8">
        <v>0</v>
      </c>
      <c r="I12" s="22" t="str">
        <f t="shared" si="0"/>
        <v xml:space="preserve"> </v>
      </c>
      <c r="J12" s="63">
        <f t="shared" si="17"/>
        <v>107</v>
      </c>
      <c r="K12" s="61">
        <f t="shared" si="2"/>
        <v>203</v>
      </c>
      <c r="L12" s="57">
        <f t="shared" si="18"/>
        <v>20</v>
      </c>
      <c r="M12" s="58">
        <f t="shared" si="3"/>
        <v>17</v>
      </c>
      <c r="N12" s="93">
        <f t="shared" si="4"/>
        <v>0</v>
      </c>
      <c r="O12" s="95">
        <f t="shared" si="5"/>
        <v>0</v>
      </c>
      <c r="P12" s="14"/>
      <c r="Q12" s="65">
        <f t="shared" si="6"/>
        <v>0</v>
      </c>
      <c r="R12" s="66" t="b">
        <f t="shared" si="7"/>
        <v>0</v>
      </c>
      <c r="S12" s="66" t="b">
        <f t="shared" si="8"/>
        <v>0</v>
      </c>
      <c r="T12" s="66" t="b">
        <f t="shared" si="9"/>
        <v>0</v>
      </c>
      <c r="U12" s="66" t="b">
        <f t="shared" si="10"/>
        <v>0</v>
      </c>
      <c r="V12" s="65">
        <f t="shared" si="11"/>
        <v>0</v>
      </c>
      <c r="W12" s="66" t="b">
        <f t="shared" si="12"/>
        <v>0</v>
      </c>
      <c r="X12" s="66" t="b">
        <f t="shared" si="13"/>
        <v>0</v>
      </c>
      <c r="Y12" s="66" t="b">
        <f t="shared" si="14"/>
        <v>0</v>
      </c>
      <c r="Z12" s="66" t="b">
        <f t="shared" si="15"/>
        <v>0</v>
      </c>
      <c r="AB12" s="25">
        <v>7</v>
      </c>
      <c r="AC12" s="26" t="s">
        <v>22</v>
      </c>
      <c r="AD12" s="27"/>
      <c r="AE12" s="28">
        <f t="shared" si="1"/>
        <v>7</v>
      </c>
      <c r="AF12" s="100" t="s">
        <v>58</v>
      </c>
      <c r="AG12" s="100"/>
      <c r="AH12" s="100"/>
      <c r="AI12" s="104" t="s">
        <v>72</v>
      </c>
      <c r="AJ12" s="105"/>
      <c r="AK12" s="106"/>
      <c r="AM12" s="5"/>
    </row>
    <row r="13" spans="1:39" ht="16.5" x14ac:dyDescent="0.3">
      <c r="A13" s="22" t="str">
        <f t="shared" si="16"/>
        <v xml:space="preserve"> </v>
      </c>
      <c r="B13" s="4">
        <v>106</v>
      </c>
      <c r="C13" s="7" t="s">
        <v>7</v>
      </c>
      <c r="F13" s="4">
        <v>206</v>
      </c>
      <c r="G13" s="8">
        <v>0</v>
      </c>
      <c r="I13" s="22" t="str">
        <f t="shared" si="0"/>
        <v xml:space="preserve"> </v>
      </c>
      <c r="J13" s="63">
        <f t="shared" si="17"/>
        <v>108</v>
      </c>
      <c r="K13" s="61">
        <f t="shared" si="2"/>
        <v>0</v>
      </c>
      <c r="L13" s="57">
        <f t="shared" si="18"/>
        <v>20</v>
      </c>
      <c r="M13" s="58">
        <f t="shared" si="3"/>
        <v>17</v>
      </c>
      <c r="N13" s="93">
        <f t="shared" si="4"/>
        <v>0</v>
      </c>
      <c r="O13" s="95">
        <f t="shared" si="5"/>
        <v>0</v>
      </c>
      <c r="P13" s="14"/>
      <c r="Q13" s="65">
        <f t="shared" si="6"/>
        <v>0</v>
      </c>
      <c r="R13" s="66" t="b">
        <f t="shared" si="7"/>
        <v>0</v>
      </c>
      <c r="S13" s="66" t="b">
        <f t="shared" si="8"/>
        <v>0</v>
      </c>
      <c r="T13" s="66" t="b">
        <f t="shared" si="9"/>
        <v>0</v>
      </c>
      <c r="U13" s="66" t="b">
        <f t="shared" si="10"/>
        <v>0</v>
      </c>
      <c r="V13" s="65">
        <f t="shared" si="11"/>
        <v>0</v>
      </c>
      <c r="W13" s="66" t="b">
        <f t="shared" si="12"/>
        <v>0</v>
      </c>
      <c r="X13" s="66" t="b">
        <f t="shared" si="13"/>
        <v>0</v>
      </c>
      <c r="Y13" s="66" t="b">
        <f t="shared" si="14"/>
        <v>0</v>
      </c>
      <c r="Z13" s="66" t="b">
        <f t="shared" si="15"/>
        <v>0</v>
      </c>
      <c r="AB13" s="25">
        <v>8</v>
      </c>
      <c r="AC13" s="26" t="s">
        <v>38</v>
      </c>
      <c r="AD13" s="27"/>
      <c r="AE13" s="28">
        <f t="shared" si="1"/>
        <v>8</v>
      </c>
      <c r="AF13" s="100" t="s">
        <v>59</v>
      </c>
      <c r="AG13" s="100"/>
      <c r="AH13" s="100"/>
      <c r="AI13" s="104" t="s">
        <v>73</v>
      </c>
      <c r="AJ13" s="105"/>
      <c r="AK13" s="106"/>
    </row>
    <row r="14" spans="1:39" ht="16.5" x14ac:dyDescent="0.3">
      <c r="A14" s="22" t="str">
        <f t="shared" si="16"/>
        <v xml:space="preserve"> </v>
      </c>
      <c r="B14" s="4">
        <v>107</v>
      </c>
      <c r="C14" s="7">
        <v>203</v>
      </c>
      <c r="F14" s="4">
        <v>207</v>
      </c>
      <c r="G14" s="8">
        <v>0</v>
      </c>
      <c r="I14" s="22" t="str">
        <f t="shared" si="0"/>
        <v xml:space="preserve"> </v>
      </c>
      <c r="J14" s="63">
        <f t="shared" si="17"/>
        <v>109</v>
      </c>
      <c r="K14" s="61">
        <f>IF(J14&lt;200,VLOOKUP(J14,$B$7:$C$42,2),VLOOKUP(J14,$F$7:$G$42,2))</f>
        <v>0</v>
      </c>
      <c r="L14" s="57">
        <f t="shared" si="18"/>
        <v>20</v>
      </c>
      <c r="M14" s="58">
        <f t="shared" si="3"/>
        <v>17</v>
      </c>
      <c r="N14" s="93">
        <f t="shared" si="4"/>
        <v>0</v>
      </c>
      <c r="O14" s="95">
        <f t="shared" si="5"/>
        <v>0</v>
      </c>
      <c r="P14" s="14"/>
      <c r="Q14" s="65">
        <f t="shared" si="6"/>
        <v>0</v>
      </c>
      <c r="R14" s="66" t="b">
        <f t="shared" si="7"/>
        <v>0</v>
      </c>
      <c r="S14" s="66" t="b">
        <f t="shared" si="8"/>
        <v>0</v>
      </c>
      <c r="T14" s="66" t="b">
        <f t="shared" si="9"/>
        <v>0</v>
      </c>
      <c r="U14" s="66" t="b">
        <f t="shared" si="10"/>
        <v>0</v>
      </c>
      <c r="V14" s="65">
        <f t="shared" si="11"/>
        <v>0</v>
      </c>
      <c r="W14" s="66" t="b">
        <f t="shared" si="12"/>
        <v>0</v>
      </c>
      <c r="X14" s="66" t="b">
        <f t="shared" si="13"/>
        <v>0</v>
      </c>
      <c r="Y14" s="66" t="b">
        <f t="shared" si="14"/>
        <v>0</v>
      </c>
      <c r="Z14" s="66" t="b">
        <f t="shared" si="15"/>
        <v>0</v>
      </c>
      <c r="AB14" s="25">
        <v>9</v>
      </c>
      <c r="AC14" s="26" t="s">
        <v>23</v>
      </c>
      <c r="AD14" s="27"/>
      <c r="AE14" s="28">
        <f t="shared" si="1"/>
        <v>9</v>
      </c>
      <c r="AF14" s="100" t="s">
        <v>60</v>
      </c>
      <c r="AG14" s="100"/>
      <c r="AH14" s="100"/>
      <c r="AI14" s="104" t="s">
        <v>74</v>
      </c>
      <c r="AJ14" s="105"/>
      <c r="AK14" s="106"/>
      <c r="AM14" s="5"/>
    </row>
    <row r="15" spans="1:39" ht="16.5" x14ac:dyDescent="0.3">
      <c r="A15" s="22" t="str">
        <f t="shared" si="16"/>
        <v xml:space="preserve"> </v>
      </c>
      <c r="B15" s="4">
        <v>108</v>
      </c>
      <c r="C15" s="7"/>
      <c r="F15" s="4">
        <v>208</v>
      </c>
      <c r="G15" s="8">
        <v>0</v>
      </c>
      <c r="I15" s="22" t="str">
        <f t="shared" si="0"/>
        <v xml:space="preserve"> </v>
      </c>
      <c r="J15" s="63">
        <f t="shared" si="17"/>
        <v>110</v>
      </c>
      <c r="K15" s="61">
        <f t="shared" si="2"/>
        <v>0</v>
      </c>
      <c r="L15" s="57">
        <f t="shared" si="18"/>
        <v>20</v>
      </c>
      <c r="M15" s="58">
        <f t="shared" si="3"/>
        <v>17</v>
      </c>
      <c r="N15" s="93">
        <f t="shared" si="4"/>
        <v>0</v>
      </c>
      <c r="O15" s="95">
        <f t="shared" si="5"/>
        <v>0</v>
      </c>
      <c r="P15" s="14"/>
      <c r="Q15" s="65">
        <f t="shared" si="6"/>
        <v>0</v>
      </c>
      <c r="R15" s="66" t="b">
        <f t="shared" si="7"/>
        <v>0</v>
      </c>
      <c r="S15" s="66" t="b">
        <f t="shared" si="8"/>
        <v>0</v>
      </c>
      <c r="T15" s="66" t="b">
        <f t="shared" si="9"/>
        <v>0</v>
      </c>
      <c r="U15" s="66" t="b">
        <f t="shared" si="10"/>
        <v>0</v>
      </c>
      <c r="V15" s="65">
        <f t="shared" si="11"/>
        <v>0</v>
      </c>
      <c r="W15" s="66" t="b">
        <f t="shared" si="12"/>
        <v>0</v>
      </c>
      <c r="X15" s="66" t="b">
        <f t="shared" si="13"/>
        <v>0</v>
      </c>
      <c r="Y15" s="66" t="b">
        <f t="shared" si="14"/>
        <v>0</v>
      </c>
      <c r="Z15" s="66" t="b">
        <f t="shared" si="15"/>
        <v>0</v>
      </c>
      <c r="AB15" s="25">
        <v>10</v>
      </c>
      <c r="AC15" s="26" t="s">
        <v>39</v>
      </c>
      <c r="AD15" s="27"/>
      <c r="AE15" s="28">
        <f t="shared" si="1"/>
        <v>10</v>
      </c>
      <c r="AF15" s="100" t="s">
        <v>61</v>
      </c>
      <c r="AG15" s="100"/>
      <c r="AH15" s="100"/>
      <c r="AI15" s="104" t="s">
        <v>75</v>
      </c>
      <c r="AJ15" s="105"/>
      <c r="AK15" s="106"/>
    </row>
    <row r="16" spans="1:39" ht="16.5" x14ac:dyDescent="0.3">
      <c r="A16" s="22" t="str">
        <f t="shared" si="16"/>
        <v xml:space="preserve"> </v>
      </c>
      <c r="B16" s="4">
        <v>109</v>
      </c>
      <c r="C16" s="7"/>
      <c r="F16" s="4">
        <v>209</v>
      </c>
      <c r="G16" s="8">
        <v>0</v>
      </c>
      <c r="I16" s="22" t="str">
        <f t="shared" si="0"/>
        <v xml:space="preserve"> </v>
      </c>
      <c r="J16" s="63">
        <f t="shared" si="17"/>
        <v>111</v>
      </c>
      <c r="K16" s="61">
        <f t="shared" si="2"/>
        <v>0</v>
      </c>
      <c r="L16" s="57">
        <f t="shared" si="18"/>
        <v>20</v>
      </c>
      <c r="M16" s="58">
        <f t="shared" si="3"/>
        <v>17</v>
      </c>
      <c r="N16" s="93">
        <f t="shared" si="4"/>
        <v>0</v>
      </c>
      <c r="O16" s="95">
        <f t="shared" si="5"/>
        <v>0</v>
      </c>
      <c r="P16" s="14"/>
      <c r="Q16" s="65">
        <f t="shared" si="6"/>
        <v>0</v>
      </c>
      <c r="R16" s="66" t="b">
        <f t="shared" si="7"/>
        <v>0</v>
      </c>
      <c r="S16" s="66" t="b">
        <f t="shared" si="8"/>
        <v>0</v>
      </c>
      <c r="T16" s="66" t="b">
        <f t="shared" si="9"/>
        <v>0</v>
      </c>
      <c r="U16" s="66" t="b">
        <f t="shared" si="10"/>
        <v>0</v>
      </c>
      <c r="V16" s="65">
        <f t="shared" si="11"/>
        <v>0</v>
      </c>
      <c r="W16" s="66" t="b">
        <f t="shared" si="12"/>
        <v>0</v>
      </c>
      <c r="X16" s="66" t="b">
        <f t="shared" si="13"/>
        <v>0</v>
      </c>
      <c r="Y16" s="66" t="b">
        <f t="shared" si="14"/>
        <v>0</v>
      </c>
      <c r="Z16" s="66" t="b">
        <f t="shared" si="15"/>
        <v>0</v>
      </c>
      <c r="AB16" s="25">
        <v>11</v>
      </c>
      <c r="AC16" s="26" t="s">
        <v>5</v>
      </c>
      <c r="AD16" s="27"/>
      <c r="AE16" s="28">
        <f t="shared" si="1"/>
        <v>11</v>
      </c>
      <c r="AF16" s="100" t="s">
        <v>45</v>
      </c>
      <c r="AG16" s="100"/>
      <c r="AH16" s="100"/>
      <c r="AI16" s="104" t="s">
        <v>76</v>
      </c>
      <c r="AJ16" s="105"/>
      <c r="AK16" s="106"/>
    </row>
    <row r="17" spans="1:41" ht="16.5" x14ac:dyDescent="0.3">
      <c r="A17" s="22" t="str">
        <f t="shared" si="16"/>
        <v xml:space="preserve"> </v>
      </c>
      <c r="B17" s="4">
        <v>110</v>
      </c>
      <c r="C17" s="7"/>
      <c r="F17" s="4">
        <v>210</v>
      </c>
      <c r="G17" s="8">
        <v>0</v>
      </c>
      <c r="I17" s="22" t="str">
        <f t="shared" si="0"/>
        <v xml:space="preserve"> </v>
      </c>
      <c r="J17" s="63">
        <f xml:space="preserve"> IF(K15="JMP",K16, IF(AND(K15="JP",N15=0),K16, IF(AND(K15="JN",N15=1),K16,IF(AND(K15="JZ",O15=1),K16,IF(AND(K15="JNZ",O15=0),K16,J16+1)))))</f>
        <v>112</v>
      </c>
      <c r="K17" s="61">
        <f t="shared" si="2"/>
        <v>0</v>
      </c>
      <c r="L17" s="57">
        <f t="shared" si="18"/>
        <v>20</v>
      </c>
      <c r="M17" s="58">
        <f t="shared" si="3"/>
        <v>17</v>
      </c>
      <c r="N17" s="93">
        <f t="shared" si="4"/>
        <v>0</v>
      </c>
      <c r="O17" s="95">
        <f t="shared" si="5"/>
        <v>0</v>
      </c>
      <c r="P17" s="14"/>
      <c r="Q17" s="65">
        <f t="shared" si="6"/>
        <v>0</v>
      </c>
      <c r="R17" s="66" t="b">
        <f t="shared" si="7"/>
        <v>0</v>
      </c>
      <c r="S17" s="66" t="b">
        <f t="shared" si="8"/>
        <v>0</v>
      </c>
      <c r="T17" s="66" t="b">
        <f t="shared" si="9"/>
        <v>0</v>
      </c>
      <c r="U17" s="66" t="b">
        <f t="shared" si="10"/>
        <v>0</v>
      </c>
      <c r="V17" s="65">
        <f t="shared" si="11"/>
        <v>0</v>
      </c>
      <c r="W17" s="66" t="b">
        <f t="shared" si="12"/>
        <v>0</v>
      </c>
      <c r="X17" s="66" t="b">
        <f t="shared" si="13"/>
        <v>0</v>
      </c>
      <c r="Y17" s="66" t="b">
        <f t="shared" si="14"/>
        <v>0</v>
      </c>
      <c r="Z17" s="66" t="b">
        <f t="shared" si="15"/>
        <v>0</v>
      </c>
      <c r="AB17" s="25">
        <v>12</v>
      </c>
      <c r="AC17" s="26" t="s">
        <v>29</v>
      </c>
      <c r="AD17" s="27" t="s">
        <v>36</v>
      </c>
      <c r="AE17" s="28">
        <f t="shared" si="1"/>
        <v>12</v>
      </c>
      <c r="AF17" s="100" t="s">
        <v>32</v>
      </c>
      <c r="AG17" s="100"/>
      <c r="AH17" s="100"/>
      <c r="AI17" s="104" t="s">
        <v>77</v>
      </c>
      <c r="AJ17" s="105"/>
      <c r="AK17" s="106"/>
    </row>
    <row r="18" spans="1:41" ht="16.5" x14ac:dyDescent="0.3">
      <c r="A18" s="22" t="str">
        <f t="shared" si="16"/>
        <v xml:space="preserve"> </v>
      </c>
      <c r="B18" s="4">
        <v>111</v>
      </c>
      <c r="C18" s="7"/>
      <c r="F18" s="4">
        <v>211</v>
      </c>
      <c r="G18" s="8">
        <v>0</v>
      </c>
      <c r="I18" s="22" t="str">
        <f t="shared" si="0"/>
        <v xml:space="preserve"> </v>
      </c>
      <c r="J18" s="63">
        <f t="shared" si="17"/>
        <v>113</v>
      </c>
      <c r="K18" s="61">
        <f t="shared" si="2"/>
        <v>0</v>
      </c>
      <c r="L18" s="57">
        <f t="shared" si="18"/>
        <v>20</v>
      </c>
      <c r="M18" s="58">
        <f t="shared" si="3"/>
        <v>17</v>
      </c>
      <c r="N18" s="93">
        <f t="shared" si="4"/>
        <v>0</v>
      </c>
      <c r="O18" s="95">
        <f t="shared" si="5"/>
        <v>0</v>
      </c>
      <c r="P18" s="14"/>
      <c r="Q18" s="65">
        <f t="shared" si="6"/>
        <v>0</v>
      </c>
      <c r="R18" s="66" t="b">
        <f t="shared" si="7"/>
        <v>0</v>
      </c>
      <c r="S18" s="66" t="b">
        <f t="shared" si="8"/>
        <v>0</v>
      </c>
      <c r="T18" s="66" t="b">
        <f t="shared" si="9"/>
        <v>0</v>
      </c>
      <c r="U18" s="66" t="b">
        <f t="shared" si="10"/>
        <v>0</v>
      </c>
      <c r="V18" s="65">
        <f t="shared" si="11"/>
        <v>0</v>
      </c>
      <c r="W18" s="66" t="b">
        <f t="shared" si="12"/>
        <v>0</v>
      </c>
      <c r="X18" s="66" t="b">
        <f t="shared" si="13"/>
        <v>0</v>
      </c>
      <c r="Y18" s="66" t="b">
        <f t="shared" si="14"/>
        <v>0</v>
      </c>
      <c r="Z18" s="66" t="b">
        <f t="shared" si="15"/>
        <v>0</v>
      </c>
      <c r="AB18" s="25">
        <v>13</v>
      </c>
      <c r="AC18" s="26" t="s">
        <v>37</v>
      </c>
      <c r="AD18" s="27" t="s">
        <v>36</v>
      </c>
      <c r="AE18" s="28">
        <f t="shared" si="1"/>
        <v>13</v>
      </c>
      <c r="AF18" s="100" t="s">
        <v>32</v>
      </c>
      <c r="AG18" s="100"/>
      <c r="AH18" s="100"/>
      <c r="AI18" s="104" t="s">
        <v>78</v>
      </c>
      <c r="AJ18" s="105"/>
      <c r="AK18" s="106"/>
    </row>
    <row r="19" spans="1:41" ht="16.5" x14ac:dyDescent="0.3">
      <c r="A19" s="22" t="str">
        <f t="shared" si="16"/>
        <v xml:space="preserve"> </v>
      </c>
      <c r="B19" s="4">
        <v>112</v>
      </c>
      <c r="C19" s="7"/>
      <c r="F19" s="4">
        <v>212</v>
      </c>
      <c r="G19" s="8">
        <v>0</v>
      </c>
      <c r="I19" s="22" t="str">
        <f t="shared" si="0"/>
        <v xml:space="preserve"> </v>
      </c>
      <c r="J19" s="63">
        <f t="shared" si="17"/>
        <v>114</v>
      </c>
      <c r="K19" s="61">
        <f t="shared" si="2"/>
        <v>0</v>
      </c>
      <c r="L19" s="57">
        <f t="shared" si="18"/>
        <v>20</v>
      </c>
      <c r="M19" s="58">
        <f t="shared" si="3"/>
        <v>17</v>
      </c>
      <c r="N19" s="93">
        <f t="shared" si="4"/>
        <v>0</v>
      </c>
      <c r="O19" s="95">
        <f t="shared" si="5"/>
        <v>0</v>
      </c>
      <c r="P19" s="14"/>
      <c r="Q19" s="65">
        <f t="shared" si="6"/>
        <v>0</v>
      </c>
      <c r="R19" s="66" t="b">
        <f t="shared" si="7"/>
        <v>0</v>
      </c>
      <c r="S19" s="66" t="b">
        <f t="shared" si="8"/>
        <v>0</v>
      </c>
      <c r="T19" s="66" t="b">
        <f t="shared" si="9"/>
        <v>0</v>
      </c>
      <c r="U19" s="66" t="b">
        <f t="shared" si="10"/>
        <v>0</v>
      </c>
      <c r="V19" s="65">
        <f t="shared" si="11"/>
        <v>0</v>
      </c>
      <c r="W19" s="66" t="b">
        <f t="shared" si="12"/>
        <v>0</v>
      </c>
      <c r="X19" s="66" t="b">
        <f t="shared" si="13"/>
        <v>0</v>
      </c>
      <c r="Y19" s="66" t="b">
        <f t="shared" si="14"/>
        <v>0</v>
      </c>
      <c r="Z19" s="66" t="b">
        <f t="shared" si="15"/>
        <v>0</v>
      </c>
      <c r="AB19" s="25">
        <v>14</v>
      </c>
      <c r="AC19" s="26" t="s">
        <v>8</v>
      </c>
      <c r="AD19" s="27" t="s">
        <v>10</v>
      </c>
      <c r="AE19" s="28">
        <f t="shared" si="1"/>
        <v>14</v>
      </c>
      <c r="AF19" s="100" t="s">
        <v>46</v>
      </c>
      <c r="AG19" s="100"/>
      <c r="AH19" s="100"/>
      <c r="AI19" s="104" t="s">
        <v>79</v>
      </c>
      <c r="AJ19" s="105"/>
      <c r="AK19" s="106"/>
    </row>
    <row r="20" spans="1:41" ht="16.5" x14ac:dyDescent="0.3">
      <c r="A20" s="22" t="str">
        <f t="shared" si="16"/>
        <v xml:space="preserve"> </v>
      </c>
      <c r="B20" s="4">
        <v>113</v>
      </c>
      <c r="C20" s="7"/>
      <c r="F20" s="4">
        <v>213</v>
      </c>
      <c r="G20" s="8">
        <v>0</v>
      </c>
      <c r="I20" s="22" t="str">
        <f t="shared" si="0"/>
        <v xml:space="preserve"> </v>
      </c>
      <c r="J20" s="63">
        <f t="shared" si="17"/>
        <v>115</v>
      </c>
      <c r="K20" s="61">
        <f t="shared" si="2"/>
        <v>0</v>
      </c>
      <c r="L20" s="57">
        <f t="shared" si="18"/>
        <v>20</v>
      </c>
      <c r="M20" s="58">
        <f t="shared" si="3"/>
        <v>17</v>
      </c>
      <c r="N20" s="93">
        <f t="shared" si="4"/>
        <v>0</v>
      </c>
      <c r="O20" s="95">
        <f t="shared" si="5"/>
        <v>0</v>
      </c>
      <c r="P20" s="14"/>
      <c r="Q20" s="65">
        <f t="shared" si="6"/>
        <v>0</v>
      </c>
      <c r="R20" s="66" t="b">
        <f t="shared" si="7"/>
        <v>0</v>
      </c>
      <c r="S20" s="66" t="b">
        <f t="shared" si="8"/>
        <v>0</v>
      </c>
      <c r="T20" s="66" t="b">
        <f t="shared" si="9"/>
        <v>0</v>
      </c>
      <c r="U20" s="66" t="b">
        <f t="shared" si="10"/>
        <v>0</v>
      </c>
      <c r="V20" s="65">
        <f t="shared" si="11"/>
        <v>0</v>
      </c>
      <c r="W20" s="66" t="b">
        <f t="shared" si="12"/>
        <v>0</v>
      </c>
      <c r="X20" s="66" t="b">
        <f t="shared" si="13"/>
        <v>0</v>
      </c>
      <c r="Y20" s="66" t="b">
        <f t="shared" si="14"/>
        <v>0</v>
      </c>
      <c r="Z20" s="66" t="b">
        <f t="shared" si="15"/>
        <v>0</v>
      </c>
      <c r="AB20" s="25">
        <v>15</v>
      </c>
      <c r="AC20" s="26" t="s">
        <v>6</v>
      </c>
      <c r="AD20" s="27" t="s">
        <v>10</v>
      </c>
      <c r="AE20" s="28">
        <f t="shared" si="1"/>
        <v>15</v>
      </c>
      <c r="AF20" s="100" t="s">
        <v>47</v>
      </c>
      <c r="AG20" s="100"/>
      <c r="AH20" s="100"/>
      <c r="AI20" s="101" t="s">
        <v>81</v>
      </c>
      <c r="AJ20" s="102"/>
      <c r="AK20" s="103"/>
    </row>
    <row r="21" spans="1:41" ht="16.5" x14ac:dyDescent="0.3">
      <c r="A21" s="22" t="str">
        <f t="shared" si="16"/>
        <v xml:space="preserve"> </v>
      </c>
      <c r="B21" s="4">
        <v>114</v>
      </c>
      <c r="C21" s="7"/>
      <c r="F21" s="4">
        <v>214</v>
      </c>
      <c r="G21" s="8">
        <v>0</v>
      </c>
      <c r="I21" s="22" t="str">
        <f t="shared" si="0"/>
        <v xml:space="preserve"> </v>
      </c>
      <c r="J21" s="63">
        <f t="shared" si="17"/>
        <v>116</v>
      </c>
      <c r="K21" s="61">
        <f t="shared" si="2"/>
        <v>0</v>
      </c>
      <c r="L21" s="57">
        <f t="shared" si="18"/>
        <v>20</v>
      </c>
      <c r="M21" s="58">
        <f t="shared" si="3"/>
        <v>17</v>
      </c>
      <c r="N21" s="93">
        <f t="shared" si="4"/>
        <v>0</v>
      </c>
      <c r="O21" s="95">
        <f t="shared" si="5"/>
        <v>0</v>
      </c>
      <c r="P21" s="14"/>
      <c r="Q21" s="65">
        <f t="shared" si="6"/>
        <v>0</v>
      </c>
      <c r="R21" s="66" t="b">
        <f t="shared" si="7"/>
        <v>0</v>
      </c>
      <c r="S21" s="66" t="b">
        <f t="shared" si="8"/>
        <v>0</v>
      </c>
      <c r="T21" s="66" t="b">
        <f t="shared" si="9"/>
        <v>0</v>
      </c>
      <c r="U21" s="66" t="b">
        <f t="shared" si="10"/>
        <v>0</v>
      </c>
      <c r="V21" s="65">
        <f t="shared" si="11"/>
        <v>0</v>
      </c>
      <c r="W21" s="66" t="b">
        <f t="shared" si="12"/>
        <v>0</v>
      </c>
      <c r="X21" s="66" t="b">
        <f t="shared" si="13"/>
        <v>0</v>
      </c>
      <c r="Y21" s="66" t="b">
        <f t="shared" si="14"/>
        <v>0</v>
      </c>
      <c r="Z21" s="66" t="b">
        <f t="shared" si="15"/>
        <v>0</v>
      </c>
      <c r="AB21" s="25">
        <v>16</v>
      </c>
      <c r="AC21" s="26" t="s">
        <v>15</v>
      </c>
      <c r="AD21" s="27" t="s">
        <v>10</v>
      </c>
      <c r="AE21" s="28">
        <f t="shared" si="1"/>
        <v>16</v>
      </c>
      <c r="AF21" s="100" t="s">
        <v>48</v>
      </c>
      <c r="AG21" s="100"/>
      <c r="AH21" s="100"/>
      <c r="AI21" s="101" t="s">
        <v>80</v>
      </c>
      <c r="AJ21" s="102"/>
      <c r="AK21" s="103"/>
      <c r="AO21" s="1">
        <f>IF(AND(L8&lt;0,Q8=1), 1, 0)</f>
        <v>0</v>
      </c>
    </row>
    <row r="22" spans="1:41" ht="16.5" x14ac:dyDescent="0.3">
      <c r="A22" s="22" t="str">
        <f t="shared" si="16"/>
        <v xml:space="preserve"> </v>
      </c>
      <c r="B22" s="4">
        <v>115</v>
      </c>
      <c r="C22" s="7"/>
      <c r="F22" s="4">
        <v>215</v>
      </c>
      <c r="G22" s="8">
        <v>0</v>
      </c>
      <c r="I22" s="22" t="str">
        <f t="shared" si="0"/>
        <v xml:space="preserve"> </v>
      </c>
      <c r="J22" s="63">
        <f t="shared" si="17"/>
        <v>117</v>
      </c>
      <c r="K22" s="61">
        <f t="shared" si="2"/>
        <v>0</v>
      </c>
      <c r="L22" s="57">
        <f t="shared" si="18"/>
        <v>20</v>
      </c>
      <c r="M22" s="58">
        <f t="shared" si="3"/>
        <v>17</v>
      </c>
      <c r="N22" s="93">
        <f t="shared" si="4"/>
        <v>0</v>
      </c>
      <c r="O22" s="95">
        <f t="shared" si="5"/>
        <v>0</v>
      </c>
      <c r="P22" s="14"/>
      <c r="Q22" s="65">
        <f t="shared" si="6"/>
        <v>0</v>
      </c>
      <c r="R22" s="66" t="b">
        <f t="shared" si="7"/>
        <v>0</v>
      </c>
      <c r="S22" s="66" t="b">
        <f t="shared" si="8"/>
        <v>0</v>
      </c>
      <c r="T22" s="66" t="b">
        <f t="shared" si="9"/>
        <v>0</v>
      </c>
      <c r="U22" s="66" t="b">
        <f t="shared" si="10"/>
        <v>0</v>
      </c>
      <c r="V22" s="65">
        <f t="shared" si="11"/>
        <v>0</v>
      </c>
      <c r="W22" s="66" t="b">
        <f t="shared" si="12"/>
        <v>0</v>
      </c>
      <c r="X22" s="66" t="b">
        <f t="shared" si="13"/>
        <v>0</v>
      </c>
      <c r="Y22" s="66" t="b">
        <f t="shared" si="14"/>
        <v>0</v>
      </c>
      <c r="Z22" s="66" t="b">
        <f t="shared" si="15"/>
        <v>0</v>
      </c>
      <c r="AB22" s="25">
        <v>17</v>
      </c>
      <c r="AC22" s="26" t="s">
        <v>25</v>
      </c>
      <c r="AD22" s="27" t="s">
        <v>10</v>
      </c>
      <c r="AE22" s="28">
        <f t="shared" si="1"/>
        <v>17</v>
      </c>
      <c r="AF22" s="100" t="s">
        <v>49</v>
      </c>
      <c r="AG22" s="100"/>
      <c r="AH22" s="100"/>
      <c r="AI22" s="101" t="s">
        <v>82</v>
      </c>
      <c r="AJ22" s="102"/>
      <c r="AK22" s="103"/>
    </row>
    <row r="23" spans="1:41" ht="17.25" thickBot="1" x14ac:dyDescent="0.35">
      <c r="A23" s="22" t="str">
        <f t="shared" si="16"/>
        <v xml:space="preserve"> </v>
      </c>
      <c r="B23" s="4">
        <v>116</v>
      </c>
      <c r="C23" s="7"/>
      <c r="F23" s="4">
        <v>216</v>
      </c>
      <c r="G23" s="8">
        <v>0</v>
      </c>
      <c r="I23" s="22" t="str">
        <f t="shared" si="0"/>
        <v xml:space="preserve"> </v>
      </c>
      <c r="J23" s="63">
        <f t="shared" si="17"/>
        <v>118</v>
      </c>
      <c r="K23" s="61">
        <f t="shared" si="2"/>
        <v>0</v>
      </c>
      <c r="L23" s="57">
        <f t="shared" si="18"/>
        <v>20</v>
      </c>
      <c r="M23" s="58">
        <f t="shared" si="3"/>
        <v>17</v>
      </c>
      <c r="N23" s="93">
        <f t="shared" si="4"/>
        <v>0</v>
      </c>
      <c r="O23" s="95">
        <f t="shared" si="5"/>
        <v>0</v>
      </c>
      <c r="P23" s="14"/>
      <c r="Q23" s="65">
        <f t="shared" si="6"/>
        <v>0</v>
      </c>
      <c r="R23" s="66" t="b">
        <f t="shared" si="7"/>
        <v>0</v>
      </c>
      <c r="S23" s="66" t="b">
        <f t="shared" si="8"/>
        <v>0</v>
      </c>
      <c r="T23" s="66" t="b">
        <f t="shared" si="9"/>
        <v>0</v>
      </c>
      <c r="U23" s="66" t="b">
        <f t="shared" si="10"/>
        <v>0</v>
      </c>
      <c r="V23" s="65">
        <f t="shared" si="11"/>
        <v>0</v>
      </c>
      <c r="W23" s="66" t="b">
        <f t="shared" si="12"/>
        <v>0</v>
      </c>
      <c r="X23" s="66" t="b">
        <f t="shared" si="13"/>
        <v>0</v>
      </c>
      <c r="Y23" s="66" t="b">
        <f t="shared" si="14"/>
        <v>0</v>
      </c>
      <c r="Z23" s="66" t="b">
        <f t="shared" si="15"/>
        <v>0</v>
      </c>
      <c r="AB23" s="31">
        <v>18</v>
      </c>
      <c r="AC23" s="32" t="s">
        <v>26</v>
      </c>
      <c r="AD23" s="33" t="s">
        <v>10</v>
      </c>
      <c r="AE23" s="34">
        <f t="shared" si="1"/>
        <v>18</v>
      </c>
      <c r="AF23" s="107" t="s">
        <v>50</v>
      </c>
      <c r="AG23" s="107"/>
      <c r="AH23" s="107"/>
      <c r="AI23" s="108" t="s">
        <v>83</v>
      </c>
      <c r="AJ23" s="109"/>
      <c r="AK23" s="110"/>
    </row>
    <row r="24" spans="1:41" ht="16.5" x14ac:dyDescent="0.3">
      <c r="A24" s="22" t="str">
        <f t="shared" si="16"/>
        <v xml:space="preserve"> </v>
      </c>
      <c r="B24" s="4">
        <v>117</v>
      </c>
      <c r="C24" s="7"/>
      <c r="F24" s="4">
        <v>217</v>
      </c>
      <c r="G24" s="8">
        <v>0</v>
      </c>
      <c r="I24" s="22" t="str">
        <f t="shared" si="0"/>
        <v xml:space="preserve"> </v>
      </c>
      <c r="J24" s="63">
        <f t="shared" si="17"/>
        <v>119</v>
      </c>
      <c r="K24" s="61">
        <f t="shared" si="2"/>
        <v>0</v>
      </c>
      <c r="L24" s="57">
        <f t="shared" si="18"/>
        <v>20</v>
      </c>
      <c r="M24" s="58">
        <f t="shared" si="3"/>
        <v>17</v>
      </c>
      <c r="N24" s="93">
        <f t="shared" si="4"/>
        <v>0</v>
      </c>
      <c r="O24" s="95">
        <f t="shared" si="5"/>
        <v>0</v>
      </c>
      <c r="P24" s="14"/>
      <c r="Q24" s="65">
        <f t="shared" si="6"/>
        <v>0</v>
      </c>
      <c r="R24" s="66" t="b">
        <f t="shared" si="7"/>
        <v>0</v>
      </c>
      <c r="S24" s="66" t="b">
        <f t="shared" si="8"/>
        <v>0</v>
      </c>
      <c r="T24" s="66" t="b">
        <f t="shared" si="9"/>
        <v>0</v>
      </c>
      <c r="U24" s="66" t="b">
        <f t="shared" si="10"/>
        <v>0</v>
      </c>
      <c r="V24" s="65">
        <f t="shared" si="11"/>
        <v>0</v>
      </c>
      <c r="W24" s="66" t="b">
        <f t="shared" si="12"/>
        <v>0</v>
      </c>
      <c r="X24" s="66" t="b">
        <f t="shared" si="13"/>
        <v>0</v>
      </c>
      <c r="Y24" s="66" t="b">
        <f t="shared" si="14"/>
        <v>0</v>
      </c>
      <c r="Z24" s="66" t="b">
        <f t="shared" si="15"/>
        <v>0</v>
      </c>
    </row>
    <row r="25" spans="1:41" ht="16.5" x14ac:dyDescent="0.3">
      <c r="A25" s="22" t="str">
        <f t="shared" si="16"/>
        <v xml:space="preserve"> </v>
      </c>
      <c r="B25" s="4">
        <v>118</v>
      </c>
      <c r="C25" s="7"/>
      <c r="F25" s="4">
        <v>218</v>
      </c>
      <c r="G25" s="8">
        <v>0</v>
      </c>
      <c r="I25" s="22" t="str">
        <f t="shared" si="0"/>
        <v xml:space="preserve"> </v>
      </c>
      <c r="J25" s="63">
        <f t="shared" si="17"/>
        <v>120</v>
      </c>
      <c r="K25" s="61">
        <f t="shared" si="2"/>
        <v>0</v>
      </c>
      <c r="L25" s="57">
        <f t="shared" si="18"/>
        <v>20</v>
      </c>
      <c r="M25" s="58">
        <f t="shared" si="3"/>
        <v>17</v>
      </c>
      <c r="N25" s="93">
        <f t="shared" si="4"/>
        <v>0</v>
      </c>
      <c r="O25" s="95">
        <f t="shared" si="5"/>
        <v>0</v>
      </c>
      <c r="P25" s="14"/>
      <c r="Q25" s="65">
        <f t="shared" si="6"/>
        <v>0</v>
      </c>
      <c r="R25" s="66" t="b">
        <f t="shared" si="7"/>
        <v>0</v>
      </c>
      <c r="S25" s="66" t="b">
        <f t="shared" si="8"/>
        <v>0</v>
      </c>
      <c r="T25" s="66" t="b">
        <f t="shared" si="9"/>
        <v>0</v>
      </c>
      <c r="U25" s="66" t="b">
        <f t="shared" si="10"/>
        <v>0</v>
      </c>
      <c r="V25" s="65">
        <f t="shared" si="11"/>
        <v>0</v>
      </c>
      <c r="W25" s="66" t="b">
        <f t="shared" si="12"/>
        <v>0</v>
      </c>
      <c r="X25" s="66" t="b">
        <f t="shared" si="13"/>
        <v>0</v>
      </c>
      <c r="Y25" s="66" t="b">
        <f t="shared" si="14"/>
        <v>0</v>
      </c>
      <c r="Z25" s="66" t="b">
        <f t="shared" si="15"/>
        <v>0</v>
      </c>
      <c r="AG25" s="19" t="s">
        <v>64</v>
      </c>
    </row>
    <row r="26" spans="1:41" ht="14.45" customHeight="1" x14ac:dyDescent="0.3">
      <c r="A26" s="22" t="str">
        <f t="shared" si="16"/>
        <v xml:space="preserve"> </v>
      </c>
      <c r="B26" s="4">
        <v>119</v>
      </c>
      <c r="C26" s="7"/>
      <c r="F26" s="4">
        <v>219</v>
      </c>
      <c r="G26" s="8">
        <v>0</v>
      </c>
      <c r="I26" s="22" t="str">
        <f t="shared" si="0"/>
        <v xml:space="preserve"> </v>
      </c>
      <c r="J26" s="63">
        <f t="shared" si="17"/>
        <v>121</v>
      </c>
      <c r="K26" s="61">
        <f t="shared" si="2"/>
        <v>0</v>
      </c>
      <c r="L26" s="57">
        <f t="shared" si="18"/>
        <v>20</v>
      </c>
      <c r="M26" s="58">
        <f t="shared" si="3"/>
        <v>17</v>
      </c>
      <c r="N26" s="93">
        <f t="shared" si="4"/>
        <v>0</v>
      </c>
      <c r="O26" s="95">
        <f t="shared" si="5"/>
        <v>0</v>
      </c>
      <c r="P26" s="14"/>
      <c r="Q26" s="65">
        <f t="shared" si="6"/>
        <v>0</v>
      </c>
      <c r="R26" s="66" t="b">
        <f t="shared" si="7"/>
        <v>0</v>
      </c>
      <c r="S26" s="66" t="b">
        <f t="shared" si="8"/>
        <v>0</v>
      </c>
      <c r="T26" s="66" t="b">
        <f t="shared" si="9"/>
        <v>0</v>
      </c>
      <c r="U26" s="66" t="b">
        <f t="shared" si="10"/>
        <v>0</v>
      </c>
      <c r="V26" s="65">
        <f t="shared" si="11"/>
        <v>0</v>
      </c>
      <c r="W26" s="66" t="b">
        <f t="shared" si="12"/>
        <v>0</v>
      </c>
      <c r="X26" s="66" t="b">
        <f t="shared" si="13"/>
        <v>0</v>
      </c>
      <c r="Y26" s="66" t="b">
        <f t="shared" si="14"/>
        <v>0</v>
      </c>
      <c r="Z26" s="66" t="b">
        <f t="shared" si="15"/>
        <v>0</v>
      </c>
      <c r="AH26" s="111" t="s">
        <v>52</v>
      </c>
      <c r="AI26" s="111"/>
      <c r="AJ26" s="11"/>
      <c r="AK26" s="11"/>
    </row>
    <row r="27" spans="1:41" ht="17.25" thickBot="1" x14ac:dyDescent="0.35">
      <c r="A27" s="22" t="str">
        <f t="shared" si="16"/>
        <v xml:space="preserve"> </v>
      </c>
      <c r="B27" s="4">
        <v>120</v>
      </c>
      <c r="C27" s="7"/>
      <c r="F27" s="4">
        <v>220</v>
      </c>
      <c r="G27" s="8">
        <v>0</v>
      </c>
      <c r="I27" s="22" t="str">
        <f t="shared" si="0"/>
        <v xml:space="preserve"> </v>
      </c>
      <c r="J27" s="63">
        <f t="shared" si="17"/>
        <v>122</v>
      </c>
      <c r="K27" s="61">
        <f t="shared" si="2"/>
        <v>0</v>
      </c>
      <c r="L27" s="57">
        <f t="shared" si="18"/>
        <v>20</v>
      </c>
      <c r="M27" s="58">
        <f t="shared" si="3"/>
        <v>17</v>
      </c>
      <c r="N27" s="93">
        <f t="shared" si="4"/>
        <v>0</v>
      </c>
      <c r="O27" s="95">
        <f t="shared" si="5"/>
        <v>0</v>
      </c>
      <c r="P27" s="14"/>
      <c r="Q27" s="65">
        <f t="shared" si="6"/>
        <v>0</v>
      </c>
      <c r="R27" s="66" t="b">
        <f t="shared" si="7"/>
        <v>0</v>
      </c>
      <c r="S27" s="66" t="b">
        <f t="shared" si="8"/>
        <v>0</v>
      </c>
      <c r="T27" s="66" t="b">
        <f t="shared" si="9"/>
        <v>0</v>
      </c>
      <c r="U27" s="66" t="b">
        <f t="shared" si="10"/>
        <v>0</v>
      </c>
      <c r="V27" s="65">
        <f t="shared" si="11"/>
        <v>0</v>
      </c>
      <c r="W27" s="66" t="b">
        <f t="shared" si="12"/>
        <v>0</v>
      </c>
      <c r="X27" s="66" t="b">
        <f t="shared" si="13"/>
        <v>0</v>
      </c>
      <c r="Y27" s="66" t="b">
        <f t="shared" si="14"/>
        <v>0</v>
      </c>
      <c r="Z27" s="66" t="b">
        <f t="shared" si="15"/>
        <v>0</v>
      </c>
      <c r="AF27" s="48" t="s">
        <v>51</v>
      </c>
      <c r="AH27" s="111"/>
      <c r="AI27" s="111"/>
      <c r="AJ27" s="12"/>
      <c r="AK27" s="12"/>
    </row>
    <row r="28" spans="1:41" ht="15" customHeight="1" thickBot="1" x14ac:dyDescent="0.35">
      <c r="A28" s="22" t="str">
        <f t="shared" si="16"/>
        <v xml:space="preserve"> </v>
      </c>
      <c r="B28" s="4">
        <v>121</v>
      </c>
      <c r="C28" s="7"/>
      <c r="F28" s="4">
        <v>221</v>
      </c>
      <c r="G28" s="8">
        <v>0</v>
      </c>
      <c r="I28" s="22" t="str">
        <f t="shared" si="0"/>
        <v xml:space="preserve"> </v>
      </c>
      <c r="J28" s="63">
        <f t="shared" si="17"/>
        <v>123</v>
      </c>
      <c r="K28" s="61">
        <f t="shared" si="2"/>
        <v>0</v>
      </c>
      <c r="L28" s="57">
        <f t="shared" si="18"/>
        <v>20</v>
      </c>
      <c r="M28" s="58">
        <f t="shared" si="3"/>
        <v>17</v>
      </c>
      <c r="N28" s="93">
        <f t="shared" si="4"/>
        <v>0</v>
      </c>
      <c r="O28" s="95">
        <f t="shared" si="5"/>
        <v>0</v>
      </c>
      <c r="P28" s="14"/>
      <c r="Q28" s="65">
        <f t="shared" si="6"/>
        <v>0</v>
      </c>
      <c r="R28" s="66" t="b">
        <f t="shared" si="7"/>
        <v>0</v>
      </c>
      <c r="S28" s="66" t="b">
        <f t="shared" si="8"/>
        <v>0</v>
      </c>
      <c r="T28" s="66" t="b">
        <f t="shared" si="9"/>
        <v>0</v>
      </c>
      <c r="U28" s="66" t="b">
        <f t="shared" si="10"/>
        <v>0</v>
      </c>
      <c r="V28" s="65">
        <f t="shared" si="11"/>
        <v>0</v>
      </c>
      <c r="W28" s="66" t="b">
        <f t="shared" si="12"/>
        <v>0</v>
      </c>
      <c r="X28" s="66" t="b">
        <f t="shared" si="13"/>
        <v>0</v>
      </c>
      <c r="Y28" s="66" t="b">
        <f t="shared" si="14"/>
        <v>0</v>
      </c>
      <c r="Z28" s="66" t="b">
        <f t="shared" si="15"/>
        <v>0</v>
      </c>
      <c r="AD28" s="10"/>
      <c r="AF28" s="21" t="str">
        <f>IF(J12&lt;200,VLOOKUP(AF30,$B$7:$C$42,2),VLOOKUP(AF30,$F$7:$G$42,2))</f>
        <v>LDA</v>
      </c>
      <c r="AH28" s="98"/>
      <c r="AI28" s="99"/>
    </row>
    <row r="29" spans="1:41" ht="17.25" thickBot="1" x14ac:dyDescent="0.35">
      <c r="A29" s="22" t="str">
        <f t="shared" si="16"/>
        <v xml:space="preserve"> </v>
      </c>
      <c r="B29" s="4">
        <v>122</v>
      </c>
      <c r="C29" s="7"/>
      <c r="F29" s="4">
        <v>222</v>
      </c>
      <c r="G29" s="8">
        <v>0</v>
      </c>
      <c r="I29" s="22" t="str">
        <f t="shared" si="0"/>
        <v xml:space="preserve"> </v>
      </c>
      <c r="J29" s="63">
        <f t="shared" si="17"/>
        <v>124</v>
      </c>
      <c r="K29" s="61">
        <f t="shared" si="2"/>
        <v>0</v>
      </c>
      <c r="L29" s="57">
        <f t="shared" si="18"/>
        <v>20</v>
      </c>
      <c r="M29" s="58">
        <f t="shared" si="3"/>
        <v>17</v>
      </c>
      <c r="N29" s="93">
        <f t="shared" si="4"/>
        <v>0</v>
      </c>
      <c r="O29" s="95">
        <f t="shared" si="5"/>
        <v>0</v>
      </c>
      <c r="P29" s="14"/>
      <c r="Q29" s="65">
        <f t="shared" si="6"/>
        <v>0</v>
      </c>
      <c r="R29" s="66" t="b">
        <f t="shared" si="7"/>
        <v>0</v>
      </c>
      <c r="S29" s="66" t="b">
        <f t="shared" si="8"/>
        <v>0</v>
      </c>
      <c r="T29" s="66" t="b">
        <f t="shared" si="9"/>
        <v>0</v>
      </c>
      <c r="U29" s="66" t="b">
        <f t="shared" si="10"/>
        <v>0</v>
      </c>
      <c r="V29" s="65">
        <f t="shared" si="11"/>
        <v>0</v>
      </c>
      <c r="W29" s="66" t="b">
        <f t="shared" si="12"/>
        <v>0</v>
      </c>
      <c r="X29" s="66" t="b">
        <f t="shared" si="13"/>
        <v>0</v>
      </c>
      <c r="Y29" s="66" t="b">
        <f t="shared" si="14"/>
        <v>0</v>
      </c>
      <c r="Z29" s="66" t="b">
        <f t="shared" si="15"/>
        <v>0</v>
      </c>
    </row>
    <row r="30" spans="1:41" ht="17.25" thickBot="1" x14ac:dyDescent="0.35">
      <c r="A30" s="22" t="str">
        <f t="shared" si="16"/>
        <v xml:space="preserve"> </v>
      </c>
      <c r="B30" s="4">
        <v>123</v>
      </c>
      <c r="C30" s="7"/>
      <c r="F30" s="4">
        <v>223</v>
      </c>
      <c r="G30" s="8">
        <v>0</v>
      </c>
      <c r="I30" s="22" t="str">
        <f t="shared" si="0"/>
        <v xml:space="preserve"> </v>
      </c>
      <c r="J30" s="63">
        <f t="shared" si="17"/>
        <v>125</v>
      </c>
      <c r="K30" s="61">
        <f t="shared" si="2"/>
        <v>0</v>
      </c>
      <c r="L30" s="57">
        <f t="shared" si="18"/>
        <v>20</v>
      </c>
      <c r="M30" s="58">
        <f t="shared" si="3"/>
        <v>17</v>
      </c>
      <c r="N30" s="93">
        <f t="shared" si="4"/>
        <v>0</v>
      </c>
      <c r="O30" s="95">
        <f t="shared" si="5"/>
        <v>0</v>
      </c>
      <c r="P30" s="14"/>
      <c r="Q30" s="65">
        <f t="shared" si="6"/>
        <v>0</v>
      </c>
      <c r="R30" s="66" t="b">
        <f t="shared" si="7"/>
        <v>0</v>
      </c>
      <c r="S30" s="66" t="b">
        <f t="shared" si="8"/>
        <v>0</v>
      </c>
      <c r="T30" s="66" t="b">
        <f t="shared" si="9"/>
        <v>0</v>
      </c>
      <c r="U30" s="66" t="b">
        <f t="shared" si="10"/>
        <v>0</v>
      </c>
      <c r="V30" s="65">
        <f t="shared" si="11"/>
        <v>0</v>
      </c>
      <c r="W30" s="66" t="b">
        <f t="shared" si="12"/>
        <v>0</v>
      </c>
      <c r="X30" s="66" t="b">
        <f t="shared" si="13"/>
        <v>0</v>
      </c>
      <c r="Y30" s="66" t="b">
        <f t="shared" si="14"/>
        <v>0</v>
      </c>
      <c r="Z30" s="66" t="b">
        <f t="shared" si="15"/>
        <v>0</v>
      </c>
      <c r="AD30" s="20" t="s">
        <v>54</v>
      </c>
      <c r="AE30" s="13"/>
      <c r="AF30" s="92">
        <v>100</v>
      </c>
    </row>
    <row r="31" spans="1:41" ht="17.25" thickBot="1" x14ac:dyDescent="0.35">
      <c r="A31" s="22" t="str">
        <f t="shared" si="16"/>
        <v xml:space="preserve"> </v>
      </c>
      <c r="B31" s="4">
        <v>124</v>
      </c>
      <c r="C31" s="7"/>
      <c r="F31" s="4">
        <v>224</v>
      </c>
      <c r="G31" s="8">
        <v>0</v>
      </c>
      <c r="I31" s="22" t="str">
        <f t="shared" si="0"/>
        <v xml:space="preserve"> </v>
      </c>
      <c r="J31" s="63">
        <f t="shared" si="17"/>
        <v>126</v>
      </c>
      <c r="K31" s="61">
        <f t="shared" si="2"/>
        <v>0</v>
      </c>
      <c r="L31" s="57">
        <f t="shared" si="18"/>
        <v>20</v>
      </c>
      <c r="M31" s="58">
        <f t="shared" si="3"/>
        <v>17</v>
      </c>
      <c r="N31" s="93">
        <f t="shared" si="4"/>
        <v>0</v>
      </c>
      <c r="O31" s="95">
        <f t="shared" si="5"/>
        <v>0</v>
      </c>
      <c r="P31" s="14"/>
      <c r="Q31" s="65">
        <f t="shared" si="6"/>
        <v>0</v>
      </c>
      <c r="R31" s="66" t="b">
        <f t="shared" si="7"/>
        <v>0</v>
      </c>
      <c r="S31" s="66" t="b">
        <f t="shared" si="8"/>
        <v>0</v>
      </c>
      <c r="T31" s="66" t="b">
        <f t="shared" si="9"/>
        <v>0</v>
      </c>
      <c r="U31" s="66" t="b">
        <f t="shared" si="10"/>
        <v>0</v>
      </c>
      <c r="V31" s="65">
        <f t="shared" si="11"/>
        <v>0</v>
      </c>
      <c r="W31" s="66" t="b">
        <f t="shared" si="12"/>
        <v>0</v>
      </c>
      <c r="X31" s="66" t="b">
        <f t="shared" si="13"/>
        <v>0</v>
      </c>
      <c r="Y31" s="66" t="b">
        <f t="shared" si="14"/>
        <v>0</v>
      </c>
      <c r="Z31" s="66" t="b">
        <f t="shared" si="15"/>
        <v>0</v>
      </c>
      <c r="AD31" s="9"/>
      <c r="AH31" s="14" t="s">
        <v>19</v>
      </c>
      <c r="AI31" s="14" t="s">
        <v>20</v>
      </c>
    </row>
    <row r="32" spans="1:41" ht="17.25" thickBot="1" x14ac:dyDescent="0.35">
      <c r="A32" s="22" t="str">
        <f t="shared" si="16"/>
        <v xml:space="preserve"> </v>
      </c>
      <c r="B32" s="4">
        <v>125</v>
      </c>
      <c r="C32" s="7"/>
      <c r="F32" s="4">
        <v>225</v>
      </c>
      <c r="G32" s="8">
        <v>0</v>
      </c>
      <c r="I32" s="22" t="str">
        <f t="shared" si="0"/>
        <v xml:space="preserve"> </v>
      </c>
      <c r="J32" s="63">
        <f t="shared" si="17"/>
        <v>127</v>
      </c>
      <c r="K32" s="61">
        <f t="shared" si="2"/>
        <v>0</v>
      </c>
      <c r="L32" s="57">
        <f t="shared" si="18"/>
        <v>20</v>
      </c>
      <c r="M32" s="58">
        <f t="shared" si="3"/>
        <v>17</v>
      </c>
      <c r="N32" s="93">
        <f t="shared" si="4"/>
        <v>0</v>
      </c>
      <c r="O32" s="95">
        <f t="shared" si="5"/>
        <v>0</v>
      </c>
      <c r="P32" s="14"/>
      <c r="Q32" s="65">
        <f t="shared" si="6"/>
        <v>0</v>
      </c>
      <c r="R32" s="66" t="b">
        <f t="shared" si="7"/>
        <v>0</v>
      </c>
      <c r="S32" s="66" t="b">
        <f t="shared" si="8"/>
        <v>0</v>
      </c>
      <c r="T32" s="66" t="b">
        <f t="shared" si="9"/>
        <v>0</v>
      </c>
      <c r="U32" s="66" t="b">
        <f t="shared" si="10"/>
        <v>0</v>
      </c>
      <c r="V32" s="65">
        <f t="shared" si="11"/>
        <v>0</v>
      </c>
      <c r="W32" s="66" t="b">
        <f t="shared" si="12"/>
        <v>0</v>
      </c>
      <c r="X32" s="66" t="b">
        <f t="shared" si="13"/>
        <v>0</v>
      </c>
      <c r="Y32" s="66" t="b">
        <f t="shared" si="14"/>
        <v>0</v>
      </c>
      <c r="Z32" s="66" t="b">
        <f t="shared" si="15"/>
        <v>0</v>
      </c>
      <c r="AD32" s="15" t="s">
        <v>55</v>
      </c>
      <c r="AE32" s="13"/>
      <c r="AF32" s="17">
        <f>VLOOKUP(G3,$I$5:$M$42,5,0)</f>
        <v>0</v>
      </c>
      <c r="AH32" s="50">
        <f>VLOOKUP(G3,$I$5:$O$42,6,0)</f>
        <v>0</v>
      </c>
      <c r="AI32" s="51">
        <f>VLOOKUP(G3,$I$5:$O$42,7,0)</f>
        <v>0</v>
      </c>
    </row>
    <row r="33" spans="1:41" ht="17.25" thickBot="1" x14ac:dyDescent="0.35">
      <c r="A33" s="22" t="str">
        <f t="shared" si="16"/>
        <v xml:space="preserve"> </v>
      </c>
      <c r="B33" s="4">
        <v>126</v>
      </c>
      <c r="C33" s="7"/>
      <c r="F33" s="4">
        <v>226</v>
      </c>
      <c r="G33" s="8">
        <v>0</v>
      </c>
      <c r="I33" s="22" t="str">
        <f t="shared" si="0"/>
        <v xml:space="preserve"> </v>
      </c>
      <c r="J33" s="63">
        <f t="shared" si="17"/>
        <v>128</v>
      </c>
      <c r="K33" s="61">
        <f t="shared" si="2"/>
        <v>0</v>
      </c>
      <c r="L33" s="57">
        <f t="shared" si="18"/>
        <v>20</v>
      </c>
      <c r="M33" s="58">
        <f t="shared" si="3"/>
        <v>17</v>
      </c>
      <c r="N33" s="93">
        <f t="shared" si="4"/>
        <v>0</v>
      </c>
      <c r="O33" s="95">
        <f t="shared" si="5"/>
        <v>0</v>
      </c>
      <c r="P33" s="14"/>
      <c r="Q33" s="65">
        <f t="shared" si="6"/>
        <v>0</v>
      </c>
      <c r="R33" s="66" t="b">
        <f t="shared" si="7"/>
        <v>0</v>
      </c>
      <c r="S33" s="66" t="b">
        <f t="shared" si="8"/>
        <v>0</v>
      </c>
      <c r="T33" s="66" t="b">
        <f t="shared" si="9"/>
        <v>0</v>
      </c>
      <c r="U33" s="66" t="b">
        <f t="shared" si="10"/>
        <v>0</v>
      </c>
      <c r="V33" s="65">
        <f t="shared" si="11"/>
        <v>0</v>
      </c>
      <c r="W33" s="66" t="b">
        <f t="shared" si="12"/>
        <v>0</v>
      </c>
      <c r="X33" s="66" t="b">
        <f t="shared" si="13"/>
        <v>0</v>
      </c>
      <c r="Y33" s="66" t="b">
        <f t="shared" si="14"/>
        <v>0</v>
      </c>
      <c r="Z33" s="66" t="b">
        <f t="shared" si="15"/>
        <v>0</v>
      </c>
      <c r="AD33" s="16" t="s">
        <v>56</v>
      </c>
      <c r="AE33" s="13"/>
      <c r="AF33" s="17">
        <f>VLOOKUP(G3,$I$5:$M$42,4,0)</f>
        <v>0</v>
      </c>
      <c r="AI33" s="49" t="s">
        <v>53</v>
      </c>
    </row>
    <row r="34" spans="1:41" s="2" customFormat="1" ht="16.5" x14ac:dyDescent="0.3">
      <c r="A34" s="22" t="str">
        <f t="shared" si="16"/>
        <v xml:space="preserve"> </v>
      </c>
      <c r="B34" s="4">
        <v>127</v>
      </c>
      <c r="C34" s="7"/>
      <c r="D34" s="1"/>
      <c r="E34" s="1"/>
      <c r="F34" s="4">
        <v>227</v>
      </c>
      <c r="G34" s="8">
        <v>0</v>
      </c>
      <c r="H34" s="1"/>
      <c r="I34" s="22" t="str">
        <f t="shared" si="0"/>
        <v xml:space="preserve"> </v>
      </c>
      <c r="J34" s="63">
        <f t="shared" si="17"/>
        <v>129</v>
      </c>
      <c r="K34" s="61">
        <f t="shared" si="2"/>
        <v>0</v>
      </c>
      <c r="L34" s="57">
        <f t="shared" si="18"/>
        <v>20</v>
      </c>
      <c r="M34" s="58">
        <f t="shared" si="3"/>
        <v>17</v>
      </c>
      <c r="N34" s="93">
        <f t="shared" si="4"/>
        <v>0</v>
      </c>
      <c r="O34" s="95">
        <f t="shared" si="5"/>
        <v>0</v>
      </c>
      <c r="P34" s="14"/>
      <c r="Q34" s="65">
        <f t="shared" si="6"/>
        <v>0</v>
      </c>
      <c r="R34" s="66" t="b">
        <f t="shared" si="7"/>
        <v>0</v>
      </c>
      <c r="S34" s="66" t="b">
        <f t="shared" si="8"/>
        <v>0</v>
      </c>
      <c r="T34" s="66" t="b">
        <f t="shared" si="9"/>
        <v>0</v>
      </c>
      <c r="U34" s="66" t="b">
        <f t="shared" si="10"/>
        <v>0</v>
      </c>
      <c r="V34" s="65">
        <f t="shared" si="11"/>
        <v>0</v>
      </c>
      <c r="W34" s="66" t="b">
        <f t="shared" si="12"/>
        <v>0</v>
      </c>
      <c r="X34" s="66" t="b">
        <f t="shared" si="13"/>
        <v>0</v>
      </c>
      <c r="Y34" s="66" t="b">
        <f t="shared" si="14"/>
        <v>0</v>
      </c>
      <c r="Z34" s="66" t="b">
        <f t="shared" si="15"/>
        <v>0</v>
      </c>
      <c r="AB34" s="6"/>
      <c r="AC34" s="1"/>
      <c r="AD34" s="18"/>
      <c r="AE34" s="18"/>
      <c r="AF34" s="18"/>
      <c r="AG34" s="18"/>
      <c r="AH34" s="18"/>
      <c r="AI34" s="18"/>
      <c r="AJ34" s="18"/>
      <c r="AL34" s="1"/>
      <c r="AM34" s="1"/>
      <c r="AN34" s="1"/>
      <c r="AO34" s="1"/>
    </row>
    <row r="35" spans="1:41" s="2" customFormat="1" ht="16.5" x14ac:dyDescent="0.3">
      <c r="A35" s="22" t="str">
        <f t="shared" si="16"/>
        <v xml:space="preserve"> </v>
      </c>
      <c r="B35" s="4">
        <v>128</v>
      </c>
      <c r="C35" s="7"/>
      <c r="D35" s="1"/>
      <c r="E35" s="1"/>
      <c r="F35" s="4">
        <v>228</v>
      </c>
      <c r="G35" s="8">
        <v>0</v>
      </c>
      <c r="H35" s="1"/>
      <c r="I35" s="22" t="str">
        <f t="shared" si="0"/>
        <v xml:space="preserve"> </v>
      </c>
      <c r="J35" s="63">
        <f t="shared" si="17"/>
        <v>130</v>
      </c>
      <c r="K35" s="61">
        <f t="shared" si="2"/>
        <v>0</v>
      </c>
      <c r="L35" s="57">
        <f t="shared" si="18"/>
        <v>20</v>
      </c>
      <c r="M35" s="58">
        <f t="shared" si="3"/>
        <v>17</v>
      </c>
      <c r="N35" s="93">
        <f t="shared" si="4"/>
        <v>0</v>
      </c>
      <c r="O35" s="95">
        <f t="shared" si="5"/>
        <v>0</v>
      </c>
      <c r="P35" s="14"/>
      <c r="Q35" s="65">
        <f t="shared" si="6"/>
        <v>0</v>
      </c>
      <c r="R35" s="66" t="b">
        <f t="shared" si="7"/>
        <v>0</v>
      </c>
      <c r="S35" s="66" t="b">
        <f t="shared" si="8"/>
        <v>0</v>
      </c>
      <c r="T35" s="66" t="b">
        <f t="shared" si="9"/>
        <v>0</v>
      </c>
      <c r="U35" s="66" t="b">
        <f t="shared" si="10"/>
        <v>0</v>
      </c>
      <c r="V35" s="65">
        <f t="shared" si="11"/>
        <v>0</v>
      </c>
      <c r="W35" s="66" t="b">
        <f t="shared" si="12"/>
        <v>0</v>
      </c>
      <c r="X35" s="66" t="b">
        <f t="shared" si="13"/>
        <v>0</v>
      </c>
      <c r="Y35" s="66" t="b">
        <f t="shared" si="14"/>
        <v>0</v>
      </c>
      <c r="Z35" s="66" t="b">
        <f t="shared" si="15"/>
        <v>0</v>
      </c>
      <c r="AB35" s="6"/>
      <c r="AC35" s="1"/>
      <c r="AD35" s="18"/>
      <c r="AE35" s="18"/>
      <c r="AF35" s="18"/>
      <c r="AG35" s="18"/>
      <c r="AH35" s="18"/>
      <c r="AI35" s="18"/>
      <c r="AJ35" s="18"/>
      <c r="AL35" s="1"/>
      <c r="AM35" s="1"/>
      <c r="AN35" s="1"/>
      <c r="AO35" s="1"/>
    </row>
    <row r="36" spans="1:41" s="2" customFormat="1" ht="16.5" x14ac:dyDescent="0.3">
      <c r="A36" s="19"/>
      <c r="B36" s="4">
        <v>129</v>
      </c>
      <c r="C36" s="7"/>
      <c r="D36" s="1"/>
      <c r="E36" s="1"/>
      <c r="F36" s="4">
        <v>229</v>
      </c>
      <c r="G36" s="8">
        <v>0</v>
      </c>
      <c r="H36" s="1"/>
      <c r="I36" s="22" t="str">
        <f t="shared" si="0"/>
        <v xml:space="preserve"> </v>
      </c>
      <c r="J36" s="63">
        <f t="shared" si="17"/>
        <v>131</v>
      </c>
      <c r="K36" s="61">
        <f t="shared" si="2"/>
        <v>0</v>
      </c>
      <c r="L36" s="57">
        <f t="shared" si="18"/>
        <v>20</v>
      </c>
      <c r="M36" s="58">
        <f t="shared" si="3"/>
        <v>17</v>
      </c>
      <c r="N36" s="93">
        <f t="shared" si="4"/>
        <v>0</v>
      </c>
      <c r="O36" s="95">
        <f t="shared" si="5"/>
        <v>0</v>
      </c>
      <c r="P36" s="14"/>
      <c r="Q36" s="65">
        <f t="shared" si="6"/>
        <v>0</v>
      </c>
      <c r="R36" s="66" t="b">
        <f t="shared" si="7"/>
        <v>0</v>
      </c>
      <c r="S36" s="66" t="b">
        <f t="shared" si="8"/>
        <v>0</v>
      </c>
      <c r="T36" s="66" t="b">
        <f t="shared" si="9"/>
        <v>0</v>
      </c>
      <c r="U36" s="66" t="b">
        <f t="shared" si="10"/>
        <v>0</v>
      </c>
      <c r="V36" s="65">
        <f t="shared" si="11"/>
        <v>0</v>
      </c>
      <c r="W36" s="66" t="b">
        <f t="shared" si="12"/>
        <v>0</v>
      </c>
      <c r="X36" s="66" t="b">
        <f t="shared" si="13"/>
        <v>0</v>
      </c>
      <c r="Y36" s="66" t="b">
        <f t="shared" si="14"/>
        <v>0</v>
      </c>
      <c r="Z36" s="66" t="b">
        <f t="shared" si="15"/>
        <v>0</v>
      </c>
      <c r="AB36" s="6"/>
      <c r="AC36" s="1"/>
      <c r="AD36" s="18"/>
      <c r="AE36" s="18"/>
      <c r="AF36" s="18"/>
      <c r="AG36" s="18"/>
      <c r="AH36" s="18"/>
      <c r="AI36" s="18"/>
      <c r="AJ36" s="18"/>
      <c r="AL36" s="1"/>
      <c r="AM36" s="1"/>
      <c r="AN36" s="1"/>
      <c r="AO36" s="1"/>
    </row>
    <row r="37" spans="1:41" s="2" customFormat="1" ht="16.5" x14ac:dyDescent="0.3">
      <c r="A37" s="19"/>
      <c r="B37" s="4">
        <v>130</v>
      </c>
      <c r="C37" s="7"/>
      <c r="D37" s="1"/>
      <c r="E37" s="1"/>
      <c r="F37" s="4">
        <v>230</v>
      </c>
      <c r="G37" s="8">
        <v>0</v>
      </c>
      <c r="H37" s="1"/>
      <c r="I37" s="22" t="str">
        <f t="shared" si="0"/>
        <v xml:space="preserve"> </v>
      </c>
      <c r="J37" s="63">
        <f t="shared" si="17"/>
        <v>132</v>
      </c>
      <c r="K37" s="61">
        <f t="shared" si="2"/>
        <v>0</v>
      </c>
      <c r="L37" s="57">
        <f t="shared" si="18"/>
        <v>20</v>
      </c>
      <c r="M37" s="58">
        <f t="shared" si="3"/>
        <v>17</v>
      </c>
      <c r="N37" s="93">
        <f t="shared" si="4"/>
        <v>0</v>
      </c>
      <c r="O37" s="95">
        <f t="shared" si="5"/>
        <v>0</v>
      </c>
      <c r="P37" s="14"/>
      <c r="Q37" s="65">
        <f t="shared" si="6"/>
        <v>0</v>
      </c>
      <c r="R37" s="66" t="b">
        <f t="shared" si="7"/>
        <v>0</v>
      </c>
      <c r="S37" s="66" t="b">
        <f t="shared" si="8"/>
        <v>0</v>
      </c>
      <c r="T37" s="66" t="b">
        <f t="shared" si="9"/>
        <v>0</v>
      </c>
      <c r="U37" s="66" t="b">
        <f t="shared" si="10"/>
        <v>0</v>
      </c>
      <c r="V37" s="65">
        <f t="shared" si="11"/>
        <v>0</v>
      </c>
      <c r="W37" s="66" t="b">
        <f t="shared" si="12"/>
        <v>0</v>
      </c>
      <c r="X37" s="66" t="b">
        <f t="shared" si="13"/>
        <v>0</v>
      </c>
      <c r="Y37" s="66" t="b">
        <f t="shared" si="14"/>
        <v>0</v>
      </c>
      <c r="Z37" s="66" t="b">
        <f t="shared" si="15"/>
        <v>0</v>
      </c>
      <c r="AB37" s="6"/>
      <c r="AC37" s="1"/>
      <c r="AD37" s="18"/>
      <c r="AE37" s="18"/>
      <c r="AF37" s="18"/>
      <c r="AG37" s="18"/>
      <c r="AH37" s="18"/>
      <c r="AI37" s="18"/>
      <c r="AJ37" s="18"/>
      <c r="AL37" s="1"/>
      <c r="AM37" s="1"/>
      <c r="AN37" s="1"/>
      <c r="AO37" s="1"/>
    </row>
    <row r="38" spans="1:41" s="2" customFormat="1" ht="16.5" x14ac:dyDescent="0.3">
      <c r="A38" s="19"/>
      <c r="B38" s="4">
        <v>131</v>
      </c>
      <c r="C38" s="7"/>
      <c r="D38" s="1"/>
      <c r="E38" s="1"/>
      <c r="F38" s="4">
        <v>231</v>
      </c>
      <c r="G38" s="8">
        <v>0</v>
      </c>
      <c r="H38" s="1"/>
      <c r="I38" s="22" t="str">
        <f t="shared" si="0"/>
        <v xml:space="preserve"> </v>
      </c>
      <c r="J38" s="63">
        <f t="shared" si="17"/>
        <v>133</v>
      </c>
      <c r="K38" s="61">
        <f t="shared" si="2"/>
        <v>0</v>
      </c>
      <c r="L38" s="57">
        <f t="shared" si="18"/>
        <v>20</v>
      </c>
      <c r="M38" s="58">
        <f t="shared" si="3"/>
        <v>17</v>
      </c>
      <c r="N38" s="93">
        <f t="shared" si="4"/>
        <v>0</v>
      </c>
      <c r="O38" s="95">
        <f t="shared" si="5"/>
        <v>0</v>
      </c>
      <c r="P38" s="14"/>
      <c r="Q38" s="65">
        <f t="shared" si="6"/>
        <v>0</v>
      </c>
      <c r="R38" s="66" t="b">
        <f t="shared" si="7"/>
        <v>0</v>
      </c>
      <c r="S38" s="66" t="b">
        <f t="shared" si="8"/>
        <v>0</v>
      </c>
      <c r="T38" s="66" t="b">
        <f t="shared" si="9"/>
        <v>0</v>
      </c>
      <c r="U38" s="66" t="b">
        <f t="shared" si="10"/>
        <v>0</v>
      </c>
      <c r="V38" s="65">
        <f t="shared" si="11"/>
        <v>0</v>
      </c>
      <c r="W38" s="66" t="b">
        <f t="shared" si="12"/>
        <v>0</v>
      </c>
      <c r="X38" s="66" t="b">
        <f t="shared" si="13"/>
        <v>0</v>
      </c>
      <c r="Y38" s="66" t="b">
        <f t="shared" si="14"/>
        <v>0</v>
      </c>
      <c r="Z38" s="66" t="b">
        <f t="shared" si="15"/>
        <v>0</v>
      </c>
      <c r="AB38" s="6"/>
      <c r="AC38" s="1"/>
      <c r="AD38" s="18"/>
      <c r="AE38" s="18"/>
      <c r="AF38" s="18"/>
      <c r="AG38" s="18"/>
      <c r="AH38" s="18"/>
      <c r="AI38" s="18"/>
      <c r="AJ38" s="18"/>
      <c r="AL38" s="1"/>
      <c r="AM38" s="1"/>
      <c r="AN38" s="1"/>
      <c r="AO38" s="1"/>
    </row>
    <row r="39" spans="1:41" s="2" customFormat="1" ht="16.5" x14ac:dyDescent="0.3">
      <c r="A39" s="19"/>
      <c r="B39" s="4">
        <v>132</v>
      </c>
      <c r="C39" s="7"/>
      <c r="D39" s="1"/>
      <c r="E39" s="1"/>
      <c r="F39" s="4">
        <v>232</v>
      </c>
      <c r="G39" s="8">
        <v>0</v>
      </c>
      <c r="H39" s="1"/>
      <c r="I39" s="22" t="str">
        <f t="shared" si="0"/>
        <v xml:space="preserve"> </v>
      </c>
      <c r="J39" s="63">
        <f t="shared" si="17"/>
        <v>134</v>
      </c>
      <c r="K39" s="61">
        <f t="shared" si="2"/>
        <v>0</v>
      </c>
      <c r="L39" s="57">
        <f t="shared" si="18"/>
        <v>20</v>
      </c>
      <c r="M39" s="58">
        <f t="shared" si="3"/>
        <v>17</v>
      </c>
      <c r="N39" s="93">
        <f t="shared" si="4"/>
        <v>0</v>
      </c>
      <c r="O39" s="95">
        <f t="shared" si="5"/>
        <v>0</v>
      </c>
      <c r="P39" s="14"/>
      <c r="Q39" s="65">
        <f t="shared" si="6"/>
        <v>0</v>
      </c>
      <c r="R39" s="66" t="b">
        <f t="shared" si="7"/>
        <v>0</v>
      </c>
      <c r="S39" s="66" t="b">
        <f t="shared" si="8"/>
        <v>0</v>
      </c>
      <c r="T39" s="66" t="b">
        <f t="shared" si="9"/>
        <v>0</v>
      </c>
      <c r="U39" s="66" t="b">
        <f t="shared" si="10"/>
        <v>0</v>
      </c>
      <c r="V39" s="65">
        <f t="shared" si="11"/>
        <v>0</v>
      </c>
      <c r="W39" s="66" t="b">
        <f t="shared" si="12"/>
        <v>0</v>
      </c>
      <c r="X39" s="66" t="b">
        <f t="shared" si="13"/>
        <v>0</v>
      </c>
      <c r="Y39" s="66" t="b">
        <f t="shared" si="14"/>
        <v>0</v>
      </c>
      <c r="Z39" s="66" t="b">
        <f t="shared" si="15"/>
        <v>0</v>
      </c>
      <c r="AB39" s="6"/>
      <c r="AC39" s="1"/>
      <c r="AD39" s="18"/>
      <c r="AE39" s="18"/>
      <c r="AF39" s="18"/>
      <c r="AG39" s="18"/>
      <c r="AH39" s="18"/>
      <c r="AI39" s="18"/>
      <c r="AJ39" s="18"/>
      <c r="AL39" s="1"/>
      <c r="AM39" s="1"/>
      <c r="AN39" s="1"/>
      <c r="AO39" s="1"/>
    </row>
    <row r="40" spans="1:41" s="2" customFormat="1" ht="16.5" x14ac:dyDescent="0.3">
      <c r="A40" s="19"/>
      <c r="B40" s="4">
        <v>133</v>
      </c>
      <c r="C40" s="7"/>
      <c r="D40" s="1"/>
      <c r="E40" s="1"/>
      <c r="F40" s="4">
        <v>233</v>
      </c>
      <c r="G40" s="8">
        <v>0</v>
      </c>
      <c r="H40" s="1"/>
      <c r="I40" s="22" t="str">
        <f t="shared" si="0"/>
        <v xml:space="preserve"> </v>
      </c>
      <c r="J40" s="63">
        <f t="shared" si="17"/>
        <v>135</v>
      </c>
      <c r="K40" s="61">
        <f t="shared" si="2"/>
        <v>0</v>
      </c>
      <c r="L40" s="57">
        <f t="shared" si="18"/>
        <v>20</v>
      </c>
      <c r="M40" s="58">
        <f t="shared" si="3"/>
        <v>17</v>
      </c>
      <c r="N40" s="93">
        <f t="shared" si="4"/>
        <v>0</v>
      </c>
      <c r="O40" s="95">
        <f t="shared" si="5"/>
        <v>0</v>
      </c>
      <c r="P40" s="14"/>
      <c r="Q40" s="65">
        <f t="shared" si="6"/>
        <v>0</v>
      </c>
      <c r="R40" s="66" t="b">
        <f t="shared" si="7"/>
        <v>0</v>
      </c>
      <c r="S40" s="66" t="b">
        <f t="shared" si="8"/>
        <v>0</v>
      </c>
      <c r="T40" s="66" t="b">
        <f t="shared" si="9"/>
        <v>0</v>
      </c>
      <c r="U40" s="66" t="b">
        <f t="shared" si="10"/>
        <v>0</v>
      </c>
      <c r="V40" s="65">
        <f t="shared" si="11"/>
        <v>0</v>
      </c>
      <c r="W40" s="66" t="b">
        <f t="shared" si="12"/>
        <v>0</v>
      </c>
      <c r="X40" s="66" t="b">
        <f t="shared" si="13"/>
        <v>0</v>
      </c>
      <c r="Y40" s="66" t="b">
        <f t="shared" si="14"/>
        <v>0</v>
      </c>
      <c r="Z40" s="66" t="b">
        <f t="shared" si="15"/>
        <v>0</v>
      </c>
      <c r="AB40" s="6"/>
      <c r="AC40" s="1"/>
      <c r="AD40" s="18"/>
      <c r="AE40" s="18"/>
      <c r="AF40" s="18"/>
      <c r="AG40" s="18"/>
      <c r="AH40" s="18"/>
      <c r="AI40" s="18"/>
      <c r="AJ40" s="18"/>
      <c r="AL40" s="1"/>
      <c r="AM40" s="1"/>
      <c r="AN40" s="1"/>
      <c r="AO40" s="1"/>
    </row>
    <row r="41" spans="1:41" s="2" customFormat="1" ht="16.5" x14ac:dyDescent="0.3">
      <c r="A41" s="19"/>
      <c r="B41" s="4">
        <v>134</v>
      </c>
      <c r="C41" s="7"/>
      <c r="D41" s="1"/>
      <c r="E41" s="1"/>
      <c r="F41" s="4">
        <v>234</v>
      </c>
      <c r="G41" s="8">
        <v>0</v>
      </c>
      <c r="H41" s="1"/>
      <c r="I41" s="22" t="str">
        <f t="shared" si="0"/>
        <v xml:space="preserve"> </v>
      </c>
      <c r="J41" s="63">
        <f t="shared" si="17"/>
        <v>136</v>
      </c>
      <c r="K41" s="61">
        <f t="shared" si="2"/>
        <v>0</v>
      </c>
      <c r="L41" s="57">
        <f t="shared" si="18"/>
        <v>20</v>
      </c>
      <c r="M41" s="58">
        <f t="shared" si="3"/>
        <v>17</v>
      </c>
      <c r="N41" s="93">
        <f t="shared" si="4"/>
        <v>0</v>
      </c>
      <c r="O41" s="95">
        <f t="shared" si="5"/>
        <v>0</v>
      </c>
      <c r="P41" s="14"/>
      <c r="Q41" s="65">
        <f t="shared" si="6"/>
        <v>0</v>
      </c>
      <c r="R41" s="66" t="b">
        <f t="shared" si="7"/>
        <v>0</v>
      </c>
      <c r="S41" s="66" t="b">
        <f t="shared" si="8"/>
        <v>0</v>
      </c>
      <c r="T41" s="66" t="b">
        <f t="shared" si="9"/>
        <v>0</v>
      </c>
      <c r="U41" s="66" t="b">
        <f t="shared" si="10"/>
        <v>0</v>
      </c>
      <c r="V41" s="65">
        <f t="shared" si="11"/>
        <v>0</v>
      </c>
      <c r="W41" s="66" t="b">
        <f t="shared" si="12"/>
        <v>0</v>
      </c>
      <c r="X41" s="66" t="b">
        <f t="shared" si="13"/>
        <v>0</v>
      </c>
      <c r="Y41" s="66" t="b">
        <f t="shared" si="14"/>
        <v>0</v>
      </c>
      <c r="Z41" s="66" t="b">
        <f t="shared" si="15"/>
        <v>0</v>
      </c>
      <c r="AB41" s="6"/>
      <c r="AC41" s="1"/>
      <c r="AL41" s="1"/>
      <c r="AM41" s="1"/>
      <c r="AN41" s="1"/>
      <c r="AO41" s="1"/>
    </row>
    <row r="42" spans="1:41" s="2" customFormat="1" ht="16.5" x14ac:dyDescent="0.3">
      <c r="A42" s="19"/>
      <c r="B42" s="4">
        <v>135</v>
      </c>
      <c r="C42" s="7"/>
      <c r="D42" s="1"/>
      <c r="E42" s="1"/>
      <c r="F42" s="4">
        <v>235</v>
      </c>
      <c r="G42" s="8">
        <v>0</v>
      </c>
      <c r="H42" s="1"/>
      <c r="I42" s="22" t="str">
        <f t="shared" si="0"/>
        <v xml:space="preserve"> </v>
      </c>
      <c r="J42" s="64">
        <f t="shared" si="17"/>
        <v>137</v>
      </c>
      <c r="K42" s="62">
        <f t="shared" si="2"/>
        <v>0</v>
      </c>
      <c r="L42" s="59">
        <f t="shared" si="18"/>
        <v>20</v>
      </c>
      <c r="M42" s="60">
        <f t="shared" si="3"/>
        <v>17</v>
      </c>
      <c r="N42" s="93">
        <f t="shared" si="4"/>
        <v>0</v>
      </c>
      <c r="O42" s="95">
        <f t="shared" si="5"/>
        <v>0</v>
      </c>
      <c r="P42" s="14"/>
      <c r="Q42" s="65">
        <f t="shared" si="6"/>
        <v>0</v>
      </c>
      <c r="R42" s="66" t="b">
        <f t="shared" si="7"/>
        <v>0</v>
      </c>
      <c r="S42" s="66" t="b">
        <f t="shared" si="8"/>
        <v>0</v>
      </c>
      <c r="T42" s="66" t="b">
        <f t="shared" si="9"/>
        <v>0</v>
      </c>
      <c r="U42" s="66" t="b">
        <f t="shared" si="10"/>
        <v>0</v>
      </c>
      <c r="V42" s="65">
        <f t="shared" si="11"/>
        <v>0</v>
      </c>
      <c r="W42" s="66" t="b">
        <f t="shared" si="12"/>
        <v>0</v>
      </c>
      <c r="X42" s="66" t="b">
        <f t="shared" si="13"/>
        <v>0</v>
      </c>
      <c r="Y42" s="66" t="b">
        <f t="shared" si="14"/>
        <v>0</v>
      </c>
      <c r="Z42" s="66" t="b">
        <f t="shared" si="15"/>
        <v>0</v>
      </c>
      <c r="AB42" s="6"/>
      <c r="AC42" s="1"/>
      <c r="AL42" s="1"/>
      <c r="AM42" s="1"/>
      <c r="AN42" s="1"/>
      <c r="AO42" s="1"/>
    </row>
    <row r="43" spans="1:41" s="2" customFormat="1" x14ac:dyDescent="0.25">
      <c r="A43" s="19"/>
      <c r="B43" s="1"/>
      <c r="D43" s="1"/>
      <c r="E43" s="1"/>
      <c r="F43" s="1"/>
      <c r="H43" s="1"/>
      <c r="AB43" s="6"/>
      <c r="AC43" s="1"/>
      <c r="AL43" s="1"/>
      <c r="AM43" s="1"/>
      <c r="AN43" s="1"/>
      <c r="AO43" s="1"/>
    </row>
    <row r="44" spans="1:41" s="2" customFormat="1" x14ac:dyDescent="0.25">
      <c r="A44" s="19"/>
      <c r="B44" s="1"/>
      <c r="D44" s="1"/>
      <c r="E44" s="1"/>
      <c r="F44" s="1"/>
      <c r="H44" s="1"/>
      <c r="AB44" s="6"/>
      <c r="AC44" s="1"/>
      <c r="AL44" s="1"/>
      <c r="AM44" s="1"/>
      <c r="AN44" s="1"/>
      <c r="AO44" s="1"/>
    </row>
  </sheetData>
  <sheetProtection sheet="1" selectLockedCells="1"/>
  <mergeCells count="51">
    <mergeCell ref="AF5:AH5"/>
    <mergeCell ref="AI5:AK5"/>
    <mergeCell ref="AF6:AH6"/>
    <mergeCell ref="J1:O1"/>
    <mergeCell ref="AB1:AK1"/>
    <mergeCell ref="C2:G2"/>
    <mergeCell ref="J2:J3"/>
    <mergeCell ref="K2:K3"/>
    <mergeCell ref="L2:M2"/>
    <mergeCell ref="N2:O2"/>
    <mergeCell ref="AB2:AB3"/>
    <mergeCell ref="AC2:AD2"/>
    <mergeCell ref="AF2:AH3"/>
    <mergeCell ref="AI2:AK3"/>
    <mergeCell ref="AI6:AK6"/>
    <mergeCell ref="AF8:AH8"/>
    <mergeCell ref="AI8:AK8"/>
    <mergeCell ref="AF9:AH9"/>
    <mergeCell ref="AI9:AK9"/>
    <mergeCell ref="AF7:AH7"/>
    <mergeCell ref="AI7:AK7"/>
    <mergeCell ref="AF10:AH10"/>
    <mergeCell ref="AI10:AK10"/>
    <mergeCell ref="AF11:AH11"/>
    <mergeCell ref="AI11:AK11"/>
    <mergeCell ref="AF12:AH12"/>
    <mergeCell ref="AI12:AK12"/>
    <mergeCell ref="AF13:AH13"/>
    <mergeCell ref="AI13:AK13"/>
    <mergeCell ref="AF14:AH14"/>
    <mergeCell ref="AI14:AK14"/>
    <mergeCell ref="AF15:AH15"/>
    <mergeCell ref="AI15:AK15"/>
    <mergeCell ref="AF16:AH16"/>
    <mergeCell ref="AI16:AK16"/>
    <mergeCell ref="AF17:AH17"/>
    <mergeCell ref="AI17:AK17"/>
    <mergeCell ref="AF18:AH18"/>
    <mergeCell ref="AI18:AK18"/>
    <mergeCell ref="AF19:AH19"/>
    <mergeCell ref="AI19:AK19"/>
    <mergeCell ref="AF23:AH23"/>
    <mergeCell ref="AI23:AK23"/>
    <mergeCell ref="AH26:AI27"/>
    <mergeCell ref="AH28:AI28"/>
    <mergeCell ref="AF20:AH20"/>
    <mergeCell ref="AI20:AK20"/>
    <mergeCell ref="AF21:AH21"/>
    <mergeCell ref="AI21:AK21"/>
    <mergeCell ref="AF22:AH22"/>
    <mergeCell ref="AI22:AK22"/>
  </mergeCells>
  <conditionalFormatting sqref="K2 K5:K1048576">
    <cfRule type="cellIs" dxfId="24" priority="6" operator="equal">
      <formula>$AC$7</formula>
    </cfRule>
  </conditionalFormatting>
  <conditionalFormatting sqref="I5:I42">
    <cfRule type="cellIs" dxfId="23" priority="7" operator="equal">
      <formula>$G$3</formula>
    </cfRule>
  </conditionalFormatting>
  <conditionalFormatting sqref="A7:A44">
    <cfRule type="cellIs" dxfId="22" priority="5" operator="equal">
      <formula>$G$3</formula>
    </cfRule>
  </conditionalFormatting>
  <conditionalFormatting sqref="Q2:Z42">
    <cfRule type="cellIs" dxfId="21" priority="4" operator="equal">
      <formula>TRUE</formula>
    </cfRule>
  </conditionalFormatting>
  <conditionalFormatting sqref="N5:O42">
    <cfRule type="cellIs" dxfId="20" priority="1" operator="equal">
      <formula>1</formula>
    </cfRule>
  </conditionalFormatting>
  <dataValidations count="1">
    <dataValidation type="list" allowBlank="1" showInputMessage="1" showErrorMessage="1" sqref="AF30" xr:uid="{34DB197D-C72A-4302-8FAA-156E7E5A0235}">
      <formula1>$J$5:$J$42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37A-64BD-495F-B60E-51C880E6D520}">
  <sheetPr>
    <tabColor theme="4" tint="-0.249977111117893"/>
  </sheetPr>
  <dimension ref="A1:AO44"/>
  <sheetViews>
    <sheetView zoomScaleNormal="100" workbookViewId="0">
      <pane ySplit="3" topLeftCell="A4" activePane="bottomLeft" state="frozen"/>
      <selection pane="bottomLeft" activeCell="AF30" sqref="AF30"/>
    </sheetView>
  </sheetViews>
  <sheetFormatPr baseColWidth="10" defaultColWidth="8.85546875" defaultRowHeight="15" x14ac:dyDescent="0.25"/>
  <cols>
    <col min="1" max="1" width="3.7109375" style="1" customWidth="1"/>
    <col min="2" max="2" width="4.28515625" style="1" customWidth="1"/>
    <col min="3" max="3" width="9.42578125" style="2" customWidth="1"/>
    <col min="4" max="4" width="2.7109375" style="1" hidden="1" customWidth="1"/>
    <col min="5" max="5" width="2" style="1" hidden="1" customWidth="1"/>
    <col min="6" max="6" width="6.85546875" style="1" customWidth="1"/>
    <col min="7" max="7" width="9.5703125" style="2" customWidth="1"/>
    <col min="8" max="8" width="2" style="1" customWidth="1"/>
    <col min="9" max="9" width="3.28515625" style="2" customWidth="1"/>
    <col min="10" max="10" width="8.85546875" style="2"/>
    <col min="11" max="11" width="10.7109375" style="2" customWidth="1"/>
    <col min="12" max="13" width="8.85546875" style="2"/>
    <col min="14" max="14" width="5.7109375" style="2" customWidth="1"/>
    <col min="15" max="15" width="4.7109375" style="2" customWidth="1"/>
    <col min="16" max="16" width="2.28515625" style="2" customWidth="1"/>
    <col min="17" max="17" width="4.28515625" style="2" hidden="1" customWidth="1"/>
    <col min="18" max="18" width="5.140625" style="2" hidden="1" customWidth="1"/>
    <col min="19" max="19" width="6.140625" style="2" hidden="1" customWidth="1"/>
    <col min="20" max="20" width="4.85546875" style="2" hidden="1" customWidth="1"/>
    <col min="21" max="26" width="4.28515625" style="2" hidden="1" customWidth="1"/>
    <col min="27" max="27" width="2.42578125" style="2" customWidth="1"/>
    <col min="28" max="28" width="8.7109375" style="6" customWidth="1"/>
    <col min="29" max="29" width="8.85546875" style="1"/>
    <col min="30" max="30" width="8.85546875" style="2"/>
    <col min="31" max="31" width="4.7109375" style="2" hidden="1" customWidth="1"/>
    <col min="32" max="33" width="9.7109375" style="2" customWidth="1"/>
    <col min="34" max="35" width="4.7109375" style="2" customWidth="1"/>
    <col min="36" max="36" width="12.5703125" style="2" customWidth="1"/>
    <col min="37" max="37" width="18.28515625" style="2" customWidth="1"/>
    <col min="38" max="16384" width="8.85546875" style="1"/>
  </cols>
  <sheetData>
    <row r="1" spans="1:39" ht="13.9" customHeight="1" x14ac:dyDescent="0.25">
      <c r="C1" s="44"/>
      <c r="D1" s="45"/>
      <c r="E1" s="45"/>
      <c r="F1" s="45"/>
      <c r="G1" s="44"/>
      <c r="H1" s="4"/>
      <c r="I1" s="19"/>
      <c r="J1" s="112" t="s">
        <v>65</v>
      </c>
      <c r="K1" s="113"/>
      <c r="L1" s="113"/>
      <c r="M1" s="113"/>
      <c r="N1" s="113"/>
      <c r="O1" s="114"/>
      <c r="AB1" s="115" t="s">
        <v>67</v>
      </c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9" ht="21" customHeight="1" thickBot="1" x14ac:dyDescent="0.3">
      <c r="C2" s="118" t="s">
        <v>66</v>
      </c>
      <c r="D2" s="119"/>
      <c r="E2" s="119"/>
      <c r="F2" s="119"/>
      <c r="G2" s="120"/>
      <c r="H2" s="4"/>
      <c r="I2" s="19"/>
      <c r="J2" s="121" t="s">
        <v>0</v>
      </c>
      <c r="K2" s="123" t="s">
        <v>51</v>
      </c>
      <c r="L2" s="125" t="s">
        <v>21</v>
      </c>
      <c r="M2" s="125"/>
      <c r="N2" s="126" t="s">
        <v>18</v>
      </c>
      <c r="O2" s="126"/>
      <c r="P2" s="14"/>
      <c r="Q2" s="65" t="s">
        <v>84</v>
      </c>
      <c r="R2" s="65" t="s">
        <v>86</v>
      </c>
      <c r="S2" s="65" t="s">
        <v>87</v>
      </c>
      <c r="T2" s="65" t="s">
        <v>90</v>
      </c>
      <c r="U2" s="65" t="s">
        <v>91</v>
      </c>
      <c r="V2" s="65" t="s">
        <v>85</v>
      </c>
      <c r="W2" s="65" t="s">
        <v>88</v>
      </c>
      <c r="X2" s="65" t="s">
        <v>89</v>
      </c>
      <c r="Y2" s="65" t="s">
        <v>92</v>
      </c>
      <c r="Z2" s="65" t="s">
        <v>93</v>
      </c>
      <c r="AB2" s="127" t="s">
        <v>41</v>
      </c>
      <c r="AC2" s="129" t="s">
        <v>33</v>
      </c>
      <c r="AD2" s="129"/>
      <c r="AE2" s="42"/>
      <c r="AF2" s="130" t="s">
        <v>62</v>
      </c>
      <c r="AG2" s="130"/>
      <c r="AH2" s="130"/>
      <c r="AI2" s="132" t="s">
        <v>63</v>
      </c>
      <c r="AJ2" s="133"/>
      <c r="AK2" s="134"/>
      <c r="AL2" s="3"/>
      <c r="AM2" s="3"/>
    </row>
    <row r="3" spans="1:39" ht="15.75" thickBot="1" x14ac:dyDescent="0.3">
      <c r="B3" s="41" t="s">
        <v>0</v>
      </c>
      <c r="C3" s="43">
        <f>AF30</f>
        <v>104</v>
      </c>
      <c r="D3" s="52"/>
      <c r="E3" s="52"/>
      <c r="F3" s="52"/>
      <c r="G3" s="53" t="s">
        <v>57</v>
      </c>
      <c r="H3" s="4"/>
      <c r="I3" s="19"/>
      <c r="J3" s="122"/>
      <c r="K3" s="124"/>
      <c r="L3" s="23" t="s">
        <v>2</v>
      </c>
      <c r="M3" s="23" t="s">
        <v>1</v>
      </c>
      <c r="N3" s="24" t="s">
        <v>19</v>
      </c>
      <c r="O3" s="24" t="s">
        <v>20</v>
      </c>
      <c r="P3" s="96"/>
      <c r="Q3" s="65"/>
      <c r="R3" s="65"/>
      <c r="S3" s="65"/>
      <c r="T3" s="65"/>
      <c r="U3" s="65"/>
      <c r="V3" s="65"/>
      <c r="W3" s="65"/>
      <c r="X3" s="65"/>
      <c r="Y3" s="65"/>
      <c r="Z3" s="65"/>
      <c r="AB3" s="128"/>
      <c r="AC3" s="39" t="s">
        <v>34</v>
      </c>
      <c r="AD3" s="39" t="s">
        <v>35</v>
      </c>
      <c r="AE3" s="40"/>
      <c r="AF3" s="131"/>
      <c r="AG3" s="131"/>
      <c r="AH3" s="131"/>
      <c r="AI3" s="135"/>
      <c r="AJ3" s="136"/>
      <c r="AK3" s="137"/>
    </row>
    <row r="4" spans="1:39" s="73" customFormat="1" hidden="1" x14ac:dyDescent="0.25">
      <c r="B4" s="74"/>
      <c r="C4" s="75"/>
      <c r="D4" s="76"/>
      <c r="E4" s="76"/>
      <c r="F4" s="76"/>
      <c r="G4" s="77"/>
      <c r="H4" s="78"/>
      <c r="I4" s="79"/>
      <c r="J4" s="80"/>
      <c r="K4" s="81"/>
      <c r="L4" s="82">
        <v>0</v>
      </c>
      <c r="M4" s="83">
        <v>0</v>
      </c>
      <c r="N4" s="84">
        <v>0</v>
      </c>
      <c r="O4" s="85">
        <v>0</v>
      </c>
      <c r="P4" s="97"/>
      <c r="Q4" s="65"/>
      <c r="R4" s="65"/>
      <c r="S4" s="65"/>
      <c r="T4" s="65"/>
      <c r="U4" s="65"/>
      <c r="V4" s="65"/>
      <c r="W4" s="65"/>
      <c r="X4" s="65"/>
      <c r="Y4" s="65"/>
      <c r="Z4" s="65"/>
      <c r="AA4" s="86"/>
      <c r="AB4" s="87"/>
      <c r="AC4" s="88"/>
      <c r="AD4" s="88"/>
      <c r="AE4" s="89"/>
      <c r="AF4" s="90"/>
      <c r="AG4" s="90"/>
      <c r="AH4" s="90"/>
      <c r="AI4" s="90"/>
      <c r="AJ4" s="90"/>
      <c r="AK4" s="91"/>
    </row>
    <row r="5" spans="1:39" ht="16.5" x14ac:dyDescent="0.3">
      <c r="B5" s="2"/>
      <c r="C5" s="46"/>
      <c r="D5" s="45"/>
      <c r="E5" s="45"/>
      <c r="F5" s="45"/>
      <c r="G5" s="47"/>
      <c r="I5" s="22" t="str">
        <f t="shared" ref="I5:I33" si="0">IF($C$3=J5,"➽"," ")</f>
        <v xml:space="preserve"> </v>
      </c>
      <c r="J5" s="67">
        <v>100</v>
      </c>
      <c r="K5" s="68" t="str">
        <f>VLOOKUP(J5,$B$7:$C$42,2)</f>
        <v>LDA</v>
      </c>
      <c r="L5" s="69">
        <v>0</v>
      </c>
      <c r="M5" s="70">
        <v>0</v>
      </c>
      <c r="N5" s="93">
        <f>IF(OR(T5,Y5),1,IF(OR(U5,Z5),0,N4))</f>
        <v>0</v>
      </c>
      <c r="O5" s="94">
        <f>IF(OR(R5,W5),1,IF(OR(S5,X5),0,O4))</f>
        <v>0</v>
      </c>
      <c r="P5" s="14"/>
      <c r="Q5" s="71">
        <f>IF(OR(K5="ADD A",K5="ADD B",K5="INC A",K5="DCR A",K5="SUB B"),1,0)</f>
        <v>0</v>
      </c>
      <c r="R5" s="72" t="b">
        <f>AND(Q5,L5=0)</f>
        <v>0</v>
      </c>
      <c r="S5" s="72" t="b">
        <f>AND(Q5,L5&lt;&gt;0)</f>
        <v>0</v>
      </c>
      <c r="T5" s="72" t="b">
        <f>AND(Q5,L5&lt;0)</f>
        <v>0</v>
      </c>
      <c r="U5" s="72" t="b">
        <f>AND(Q5,L5&gt;=0)</f>
        <v>0</v>
      </c>
      <c r="V5" s="71">
        <f>IF(OR(K5="INC B",K5="DCR B"),1,0)</f>
        <v>0</v>
      </c>
      <c r="W5" s="72" t="b">
        <f>AND(V5,M5=0)</f>
        <v>0</v>
      </c>
      <c r="X5" s="72" t="b">
        <f>AND(V5,M5&lt;&gt;0)</f>
        <v>0</v>
      </c>
      <c r="Y5" s="72" t="b">
        <f>AND(V5,M5&lt;0)</f>
        <v>0</v>
      </c>
      <c r="Z5" s="72" t="b">
        <f>AND(V5,M5&gt;=0)</f>
        <v>0</v>
      </c>
      <c r="AB5" s="35">
        <v>0</v>
      </c>
      <c r="AC5" s="36" t="s">
        <v>24</v>
      </c>
      <c r="AD5" s="37"/>
      <c r="AE5" s="38">
        <f t="shared" ref="AE5:AE23" si="1">AB5</f>
        <v>0</v>
      </c>
      <c r="AF5" s="138" t="s">
        <v>42</v>
      </c>
      <c r="AG5" s="138"/>
      <c r="AH5" s="138"/>
      <c r="AI5" s="139" t="s">
        <v>40</v>
      </c>
      <c r="AJ5" s="140"/>
      <c r="AK5" s="141"/>
    </row>
    <row r="6" spans="1:39" ht="16.5" x14ac:dyDescent="0.3">
      <c r="B6" s="54" t="s">
        <v>10</v>
      </c>
      <c r="C6" s="56" t="s">
        <v>16</v>
      </c>
      <c r="F6" s="54" t="s">
        <v>10</v>
      </c>
      <c r="G6" s="55" t="s">
        <v>17</v>
      </c>
      <c r="I6" s="22" t="str">
        <f t="shared" si="0"/>
        <v xml:space="preserve"> </v>
      </c>
      <c r="J6" s="63">
        <f>IF(K2="JMP",K5,J5+1)</f>
        <v>101</v>
      </c>
      <c r="K6" s="61">
        <f t="shared" ref="K6:K42" si="2">IF(J6&lt;200,VLOOKUP(J6,$B$7:$C$42,2),VLOOKUP(J6,$F$7:$G$42,2))</f>
        <v>200</v>
      </c>
      <c r="L6" s="57">
        <f>IF(K5="LDA",IF(K6&lt;200,VLOOKUP(K6,$B$7:$C$42,2),VLOOKUP(K6,$F$7:$G$42,2)),IF(K6="MOV B,A",M6,IF(K6="ADD A",L5+L5,IF(K6="ADD B",L5+M5,IF(K6="SUB B",L5-M5,IF(K5="MVI A",K6,IF(K6="INC A",L5+1,IF(K6="DCR A",L5-1,L5))))))))</f>
        <v>77</v>
      </c>
      <c r="M6" s="58">
        <f t="shared" ref="M6:M42" si="3">IF(K6="MOV A,B",L6,IF(K5="MVI B",K6,IF(K6="INC B",M5+1,IF(K6="DCR B",M5-1,M5))))</f>
        <v>0</v>
      </c>
      <c r="N6" s="93">
        <f t="shared" ref="N6:N42" si="4">IF(OR(T6,Y6),1,IF(OR(U6,Z6),0,N5))</f>
        <v>0</v>
      </c>
      <c r="O6" s="95">
        <f t="shared" ref="O6:O42" si="5">IF(OR(R6,W6),1,IF(OR(S6,X6),0,O5))</f>
        <v>0</v>
      </c>
      <c r="P6" s="14"/>
      <c r="Q6" s="65">
        <f t="shared" ref="Q6:Q42" si="6">IF(OR(K6="ADD A",K6="ADD B",K6="INC A",K6="DCR A",K6="SUB B"),1,0)</f>
        <v>0</v>
      </c>
      <c r="R6" s="66" t="b">
        <f t="shared" ref="R6:R42" si="7">AND(Q6,L6=0)</f>
        <v>0</v>
      </c>
      <c r="S6" s="66" t="b">
        <f t="shared" ref="S6:S42" si="8">AND(Q6,L6&lt;&gt;0)</f>
        <v>0</v>
      </c>
      <c r="T6" s="66" t="b">
        <f t="shared" ref="T6:T42" si="9">AND(Q6,L6&lt;0)</f>
        <v>0</v>
      </c>
      <c r="U6" s="66" t="b">
        <f t="shared" ref="U6:U42" si="10">AND(Q6,L6&gt;=0)</f>
        <v>0</v>
      </c>
      <c r="V6" s="65">
        <f t="shared" ref="V6:V42" si="11">IF(OR(K6="INC B",K6="DCR B"),1,0)</f>
        <v>0</v>
      </c>
      <c r="W6" s="66" t="b">
        <f t="shared" ref="W6:W42" si="12">AND(V6,M6=0)</f>
        <v>0</v>
      </c>
      <c r="X6" s="66" t="b">
        <f t="shared" ref="X6:X42" si="13">AND(V6,M6&lt;&gt;0)</f>
        <v>0</v>
      </c>
      <c r="Y6" s="66" t="b">
        <f t="shared" ref="Y6:Y42" si="14">AND(V6,M6&lt;0)</f>
        <v>0</v>
      </c>
      <c r="Z6" s="66" t="b">
        <f t="shared" ref="Z6:Z42" si="15">AND(V6,M6&gt;=0)</f>
        <v>0</v>
      </c>
      <c r="AB6" s="25">
        <v>1</v>
      </c>
      <c r="AC6" s="26" t="s">
        <v>3</v>
      </c>
      <c r="AD6" s="27" t="s">
        <v>10</v>
      </c>
      <c r="AE6" s="28">
        <f t="shared" si="1"/>
        <v>1</v>
      </c>
      <c r="AF6" s="100" t="s">
        <v>30</v>
      </c>
      <c r="AG6" s="100"/>
      <c r="AH6" s="100"/>
      <c r="AI6" s="104" t="s">
        <v>13</v>
      </c>
      <c r="AJ6" s="105"/>
      <c r="AK6" s="106"/>
    </row>
    <row r="7" spans="1:39" ht="16.5" x14ac:dyDescent="0.3">
      <c r="A7" s="22" t="str">
        <f t="shared" ref="A7:A35" si="16">IF($C$3=B7,"➽"," ")</f>
        <v xml:space="preserve"> </v>
      </c>
      <c r="B7" s="4">
        <v>100</v>
      </c>
      <c r="C7" s="7" t="s">
        <v>3</v>
      </c>
      <c r="F7" s="4">
        <v>200</v>
      </c>
      <c r="G7" s="8">
        <v>77</v>
      </c>
      <c r="I7" s="22" t="str">
        <f t="shared" si="0"/>
        <v xml:space="preserve"> </v>
      </c>
      <c r="J7" s="63">
        <f t="shared" ref="J7:J42" si="17" xml:space="preserve"> IF(K5="JMP",K6, IF(AND(K5="JP",N5=0),K6, IF(AND(K5="JN",N5=1),K6,IF(AND(K5="JZ",O5=1),K6,IF(AND(K5="JNZ",O5=0),K6,J6+1)))))</f>
        <v>102</v>
      </c>
      <c r="K7" s="61" t="str">
        <f t="shared" si="2"/>
        <v>MOV A,B</v>
      </c>
      <c r="L7" s="57">
        <f t="shared" ref="L7:L42" si="18">IF(K6="LDA",IF(K7&lt;200,VLOOKUP(K7,$B$7:$C$42,2),VLOOKUP(K7,$F$7:$G$42,2)),IF(K7="MOV B,A",M7,IF(K7="ADD A",L6+L6,IF(K7="ADD B",L6+M6,IF(K7="SUB B",L6-M6,IF(K6="MVI A",K7,IF(K7="INC A",L6+1,IF(K7="DCR A",L6-1,L6))))))))</f>
        <v>77</v>
      </c>
      <c r="M7" s="58">
        <f t="shared" si="3"/>
        <v>77</v>
      </c>
      <c r="N7" s="93">
        <f t="shared" si="4"/>
        <v>0</v>
      </c>
      <c r="O7" s="95">
        <f t="shared" si="5"/>
        <v>0</v>
      </c>
      <c r="P7" s="14"/>
      <c r="Q7" s="65">
        <f t="shared" si="6"/>
        <v>0</v>
      </c>
      <c r="R7" s="66" t="b">
        <f t="shared" si="7"/>
        <v>0</v>
      </c>
      <c r="S7" s="66" t="b">
        <f t="shared" si="8"/>
        <v>0</v>
      </c>
      <c r="T7" s="66" t="b">
        <f t="shared" si="9"/>
        <v>0</v>
      </c>
      <c r="U7" s="66" t="b">
        <f t="shared" si="10"/>
        <v>0</v>
      </c>
      <c r="V7" s="65">
        <f t="shared" si="11"/>
        <v>0</v>
      </c>
      <c r="W7" s="66" t="b">
        <f t="shared" si="12"/>
        <v>0</v>
      </c>
      <c r="X7" s="66" t="b">
        <f t="shared" si="13"/>
        <v>0</v>
      </c>
      <c r="Y7" s="66" t="b">
        <f t="shared" si="14"/>
        <v>0</v>
      </c>
      <c r="Z7" s="66" t="b">
        <f t="shared" si="15"/>
        <v>0</v>
      </c>
      <c r="AB7" s="25">
        <v>2</v>
      </c>
      <c r="AC7" s="29" t="s">
        <v>7</v>
      </c>
      <c r="AD7" s="30" t="s">
        <v>10</v>
      </c>
      <c r="AE7" s="28">
        <f t="shared" si="1"/>
        <v>2</v>
      </c>
      <c r="AF7" s="100" t="s">
        <v>31</v>
      </c>
      <c r="AG7" s="100"/>
      <c r="AH7" s="100"/>
      <c r="AI7" s="104" t="s">
        <v>14</v>
      </c>
      <c r="AJ7" s="105"/>
      <c r="AK7" s="106"/>
    </row>
    <row r="8" spans="1:39" ht="16.5" x14ac:dyDescent="0.3">
      <c r="A8" s="22" t="str">
        <f t="shared" si="16"/>
        <v xml:space="preserve"> </v>
      </c>
      <c r="B8" s="4">
        <v>101</v>
      </c>
      <c r="C8" s="7">
        <v>200</v>
      </c>
      <c r="F8" s="4">
        <v>201</v>
      </c>
      <c r="G8" s="8">
        <v>50</v>
      </c>
      <c r="I8" s="22" t="str">
        <f t="shared" si="0"/>
        <v xml:space="preserve"> </v>
      </c>
      <c r="J8" s="63">
        <f t="shared" si="17"/>
        <v>103</v>
      </c>
      <c r="K8" s="61" t="str">
        <f t="shared" si="2"/>
        <v>LDA</v>
      </c>
      <c r="L8" s="57">
        <f t="shared" si="18"/>
        <v>77</v>
      </c>
      <c r="M8" s="58">
        <f t="shared" si="3"/>
        <v>77</v>
      </c>
      <c r="N8" s="93">
        <f t="shared" si="4"/>
        <v>0</v>
      </c>
      <c r="O8" s="95">
        <f t="shared" si="5"/>
        <v>0</v>
      </c>
      <c r="P8" s="14"/>
      <c r="Q8" s="65">
        <f t="shared" si="6"/>
        <v>0</v>
      </c>
      <c r="R8" s="66" t="b">
        <f t="shared" si="7"/>
        <v>0</v>
      </c>
      <c r="S8" s="66" t="b">
        <f t="shared" si="8"/>
        <v>0</v>
      </c>
      <c r="T8" s="66" t="b">
        <f t="shared" si="9"/>
        <v>0</v>
      </c>
      <c r="U8" s="66" t="b">
        <f t="shared" si="10"/>
        <v>0</v>
      </c>
      <c r="V8" s="65">
        <f t="shared" si="11"/>
        <v>0</v>
      </c>
      <c r="W8" s="66" t="b">
        <f t="shared" si="12"/>
        <v>0</v>
      </c>
      <c r="X8" s="66" t="b">
        <f t="shared" si="13"/>
        <v>0</v>
      </c>
      <c r="Y8" s="66" t="b">
        <f t="shared" si="14"/>
        <v>0</v>
      </c>
      <c r="Z8" s="66" t="b">
        <f t="shared" si="15"/>
        <v>0</v>
      </c>
      <c r="AB8" s="25">
        <v>3</v>
      </c>
      <c r="AC8" s="26" t="s">
        <v>4</v>
      </c>
      <c r="AD8" s="27"/>
      <c r="AE8" s="28">
        <f t="shared" si="1"/>
        <v>3</v>
      </c>
      <c r="AF8" s="100" t="s">
        <v>27</v>
      </c>
      <c r="AG8" s="100"/>
      <c r="AH8" s="100"/>
      <c r="AI8" s="104" t="s">
        <v>68</v>
      </c>
      <c r="AJ8" s="105"/>
      <c r="AK8" s="106"/>
    </row>
    <row r="9" spans="1:39" ht="14.45" customHeight="1" x14ac:dyDescent="0.3">
      <c r="A9" s="22" t="str">
        <f t="shared" si="16"/>
        <v xml:space="preserve"> </v>
      </c>
      <c r="B9" s="4">
        <v>102</v>
      </c>
      <c r="C9" s="7" t="s">
        <v>4</v>
      </c>
      <c r="F9" s="4">
        <v>202</v>
      </c>
      <c r="G9" s="8">
        <v>48</v>
      </c>
      <c r="I9" s="22" t="str">
        <f t="shared" si="0"/>
        <v>➽</v>
      </c>
      <c r="J9" s="63">
        <f t="shared" si="17"/>
        <v>104</v>
      </c>
      <c r="K9" s="61">
        <f t="shared" si="2"/>
        <v>201</v>
      </c>
      <c r="L9" s="57">
        <f t="shared" si="18"/>
        <v>50</v>
      </c>
      <c r="M9" s="58">
        <f t="shared" si="3"/>
        <v>77</v>
      </c>
      <c r="N9" s="93">
        <f t="shared" si="4"/>
        <v>0</v>
      </c>
      <c r="O9" s="95">
        <f t="shared" si="5"/>
        <v>0</v>
      </c>
      <c r="P9" s="14"/>
      <c r="Q9" s="65">
        <f t="shared" si="6"/>
        <v>0</v>
      </c>
      <c r="R9" s="66" t="b">
        <f t="shared" si="7"/>
        <v>0</v>
      </c>
      <c r="S9" s="66" t="b">
        <f t="shared" si="8"/>
        <v>0</v>
      </c>
      <c r="T9" s="66" t="b">
        <f t="shared" si="9"/>
        <v>0</v>
      </c>
      <c r="U9" s="66" t="b">
        <f t="shared" si="10"/>
        <v>0</v>
      </c>
      <c r="V9" s="65">
        <f t="shared" si="11"/>
        <v>0</v>
      </c>
      <c r="W9" s="66" t="b">
        <f t="shared" si="12"/>
        <v>0</v>
      </c>
      <c r="X9" s="66" t="b">
        <f t="shared" si="13"/>
        <v>0</v>
      </c>
      <c r="Y9" s="66" t="b">
        <f t="shared" si="14"/>
        <v>0</v>
      </c>
      <c r="Z9" s="66" t="b">
        <f t="shared" si="15"/>
        <v>0</v>
      </c>
      <c r="AB9" s="25">
        <v>4</v>
      </c>
      <c r="AC9" s="26" t="s">
        <v>9</v>
      </c>
      <c r="AD9" s="27"/>
      <c r="AE9" s="28">
        <f t="shared" si="1"/>
        <v>4</v>
      </c>
      <c r="AF9" s="100" t="s">
        <v>28</v>
      </c>
      <c r="AG9" s="100"/>
      <c r="AH9" s="100"/>
      <c r="AI9" s="104" t="s">
        <v>69</v>
      </c>
      <c r="AJ9" s="105"/>
      <c r="AK9" s="106"/>
    </row>
    <row r="10" spans="1:39" ht="14.45" customHeight="1" x14ac:dyDescent="0.3">
      <c r="A10" s="22" t="str">
        <f t="shared" si="16"/>
        <v xml:space="preserve"> </v>
      </c>
      <c r="B10" s="4">
        <v>103</v>
      </c>
      <c r="C10" s="7" t="s">
        <v>3</v>
      </c>
      <c r="F10" s="4">
        <v>203</v>
      </c>
      <c r="G10" s="8">
        <v>0</v>
      </c>
      <c r="I10" s="22" t="str">
        <f t="shared" si="0"/>
        <v xml:space="preserve"> </v>
      </c>
      <c r="J10" s="63">
        <f t="shared" si="17"/>
        <v>105</v>
      </c>
      <c r="K10" s="61" t="str">
        <f t="shared" si="2"/>
        <v>SUB B</v>
      </c>
      <c r="L10" s="57">
        <f t="shared" si="18"/>
        <v>-27</v>
      </c>
      <c r="M10" s="58">
        <f t="shared" si="3"/>
        <v>77</v>
      </c>
      <c r="N10" s="93">
        <f t="shared" si="4"/>
        <v>1</v>
      </c>
      <c r="O10" s="95">
        <f t="shared" si="5"/>
        <v>0</v>
      </c>
      <c r="P10" s="14"/>
      <c r="Q10" s="65">
        <f t="shared" si="6"/>
        <v>1</v>
      </c>
      <c r="R10" s="66" t="b">
        <f t="shared" si="7"/>
        <v>0</v>
      </c>
      <c r="S10" s="66" t="b">
        <f t="shared" si="8"/>
        <v>1</v>
      </c>
      <c r="T10" s="66" t="b">
        <f t="shared" si="9"/>
        <v>1</v>
      </c>
      <c r="U10" s="66" t="b">
        <f t="shared" si="10"/>
        <v>0</v>
      </c>
      <c r="V10" s="65">
        <f t="shared" si="11"/>
        <v>0</v>
      </c>
      <c r="W10" s="66" t="b">
        <f t="shared" si="12"/>
        <v>0</v>
      </c>
      <c r="X10" s="66" t="b">
        <f t="shared" si="13"/>
        <v>0</v>
      </c>
      <c r="Y10" s="66" t="b">
        <f t="shared" si="14"/>
        <v>0</v>
      </c>
      <c r="Z10" s="66" t="b">
        <f t="shared" si="15"/>
        <v>0</v>
      </c>
      <c r="AB10" s="25">
        <v>5</v>
      </c>
      <c r="AC10" s="26" t="s">
        <v>11</v>
      </c>
      <c r="AD10" s="27"/>
      <c r="AE10" s="28">
        <f t="shared" si="1"/>
        <v>5</v>
      </c>
      <c r="AF10" s="100" t="s">
        <v>43</v>
      </c>
      <c r="AG10" s="100"/>
      <c r="AH10" s="100"/>
      <c r="AI10" s="104" t="s">
        <v>70</v>
      </c>
      <c r="AJ10" s="105"/>
      <c r="AK10" s="106"/>
      <c r="AM10" s="5"/>
    </row>
    <row r="11" spans="1:39" ht="16.5" x14ac:dyDescent="0.3">
      <c r="A11" s="22" t="str">
        <f t="shared" si="16"/>
        <v>➽</v>
      </c>
      <c r="B11" s="4">
        <v>104</v>
      </c>
      <c r="C11" s="7">
        <v>201</v>
      </c>
      <c r="F11" s="4">
        <v>204</v>
      </c>
      <c r="G11" s="8">
        <v>0</v>
      </c>
      <c r="I11" s="22" t="str">
        <f t="shared" si="0"/>
        <v xml:space="preserve"> </v>
      </c>
      <c r="J11" s="63">
        <f t="shared" si="17"/>
        <v>106</v>
      </c>
      <c r="K11" s="61" t="str">
        <f t="shared" si="2"/>
        <v>JP</v>
      </c>
      <c r="L11" s="57">
        <f t="shared" si="18"/>
        <v>-27</v>
      </c>
      <c r="M11" s="58">
        <f>IF(K11="MOV A,B",L11,IF(K10="MVI B",K11,IF(K11="INC B",M10+1,IF(K11="DCR B",M10-1,M10))))</f>
        <v>77</v>
      </c>
      <c r="N11" s="93">
        <f t="shared" si="4"/>
        <v>1</v>
      </c>
      <c r="O11" s="95">
        <f t="shared" si="5"/>
        <v>0</v>
      </c>
      <c r="P11" s="14"/>
      <c r="Q11" s="65">
        <f t="shared" si="6"/>
        <v>0</v>
      </c>
      <c r="R11" s="66" t="b">
        <f t="shared" si="7"/>
        <v>0</v>
      </c>
      <c r="S11" s="66" t="b">
        <f t="shared" si="8"/>
        <v>0</v>
      </c>
      <c r="T11" s="66" t="b">
        <f t="shared" si="9"/>
        <v>0</v>
      </c>
      <c r="U11" s="66" t="b">
        <f t="shared" si="10"/>
        <v>0</v>
      </c>
      <c r="V11" s="65">
        <f t="shared" si="11"/>
        <v>0</v>
      </c>
      <c r="W11" s="66" t="b">
        <f t="shared" si="12"/>
        <v>0</v>
      </c>
      <c r="X11" s="66" t="b">
        <f t="shared" si="13"/>
        <v>0</v>
      </c>
      <c r="Y11" s="66" t="b">
        <f t="shared" si="14"/>
        <v>0</v>
      </c>
      <c r="Z11" s="66" t="b">
        <f t="shared" si="15"/>
        <v>0</v>
      </c>
      <c r="AB11" s="25">
        <v>6</v>
      </c>
      <c r="AC11" s="26" t="s">
        <v>12</v>
      </c>
      <c r="AD11" s="27"/>
      <c r="AE11" s="28">
        <f t="shared" si="1"/>
        <v>6</v>
      </c>
      <c r="AF11" s="100" t="s">
        <v>44</v>
      </c>
      <c r="AG11" s="100"/>
      <c r="AH11" s="100"/>
      <c r="AI11" s="104" t="s">
        <v>71</v>
      </c>
      <c r="AJ11" s="105"/>
      <c r="AK11" s="106"/>
      <c r="AM11" s="5"/>
    </row>
    <row r="12" spans="1:39" ht="16.5" x14ac:dyDescent="0.3">
      <c r="A12" s="22" t="str">
        <f t="shared" si="16"/>
        <v xml:space="preserve"> </v>
      </c>
      <c r="B12" s="4">
        <v>105</v>
      </c>
      <c r="C12" s="7" t="s">
        <v>5</v>
      </c>
      <c r="F12" s="4">
        <v>205</v>
      </c>
      <c r="G12" s="8">
        <v>0</v>
      </c>
      <c r="I12" s="22" t="str">
        <f t="shared" si="0"/>
        <v xml:space="preserve"> </v>
      </c>
      <c r="J12" s="63">
        <f t="shared" si="17"/>
        <v>107</v>
      </c>
      <c r="K12" s="61">
        <f t="shared" si="2"/>
        <v>111</v>
      </c>
      <c r="L12" s="57">
        <f t="shared" si="18"/>
        <v>-27</v>
      </c>
      <c r="M12" s="58">
        <f t="shared" si="3"/>
        <v>77</v>
      </c>
      <c r="N12" s="93">
        <f t="shared" si="4"/>
        <v>1</v>
      </c>
      <c r="O12" s="95">
        <f t="shared" si="5"/>
        <v>0</v>
      </c>
      <c r="P12" s="14"/>
      <c r="Q12" s="65">
        <f t="shared" si="6"/>
        <v>0</v>
      </c>
      <c r="R12" s="66" t="b">
        <f t="shared" si="7"/>
        <v>0</v>
      </c>
      <c r="S12" s="66" t="b">
        <f t="shared" si="8"/>
        <v>0</v>
      </c>
      <c r="T12" s="66" t="b">
        <f t="shared" si="9"/>
        <v>0</v>
      </c>
      <c r="U12" s="66" t="b">
        <f t="shared" si="10"/>
        <v>0</v>
      </c>
      <c r="V12" s="65">
        <f t="shared" si="11"/>
        <v>0</v>
      </c>
      <c r="W12" s="66" t="b">
        <f t="shared" si="12"/>
        <v>0</v>
      </c>
      <c r="X12" s="66" t="b">
        <f t="shared" si="13"/>
        <v>0</v>
      </c>
      <c r="Y12" s="66" t="b">
        <f t="shared" si="14"/>
        <v>0</v>
      </c>
      <c r="Z12" s="66" t="b">
        <f t="shared" si="15"/>
        <v>0</v>
      </c>
      <c r="AB12" s="25">
        <v>7</v>
      </c>
      <c r="AC12" s="26" t="s">
        <v>22</v>
      </c>
      <c r="AD12" s="27"/>
      <c r="AE12" s="28">
        <f t="shared" si="1"/>
        <v>7</v>
      </c>
      <c r="AF12" s="100" t="s">
        <v>58</v>
      </c>
      <c r="AG12" s="100"/>
      <c r="AH12" s="100"/>
      <c r="AI12" s="104" t="s">
        <v>72</v>
      </c>
      <c r="AJ12" s="105"/>
      <c r="AK12" s="106"/>
      <c r="AM12" s="5"/>
    </row>
    <row r="13" spans="1:39" ht="16.5" x14ac:dyDescent="0.3">
      <c r="A13" s="22" t="str">
        <f t="shared" si="16"/>
        <v xml:space="preserve"> </v>
      </c>
      <c r="B13" s="4">
        <v>106</v>
      </c>
      <c r="C13" s="7" t="s">
        <v>6</v>
      </c>
      <c r="F13" s="4">
        <v>206</v>
      </c>
      <c r="G13" s="8">
        <v>0</v>
      </c>
      <c r="I13" s="22" t="str">
        <f t="shared" si="0"/>
        <v xml:space="preserve"> </v>
      </c>
      <c r="J13" s="63">
        <f t="shared" si="17"/>
        <v>108</v>
      </c>
      <c r="K13" s="61" t="str">
        <f t="shared" si="2"/>
        <v>MOV B,A</v>
      </c>
      <c r="L13" s="57">
        <f t="shared" si="18"/>
        <v>77</v>
      </c>
      <c r="M13" s="58">
        <f t="shared" si="3"/>
        <v>77</v>
      </c>
      <c r="N13" s="93">
        <f t="shared" si="4"/>
        <v>1</v>
      </c>
      <c r="O13" s="95">
        <f t="shared" si="5"/>
        <v>0</v>
      </c>
      <c r="P13" s="14"/>
      <c r="Q13" s="65">
        <f t="shared" si="6"/>
        <v>0</v>
      </c>
      <c r="R13" s="66" t="b">
        <f t="shared" si="7"/>
        <v>0</v>
      </c>
      <c r="S13" s="66" t="b">
        <f t="shared" si="8"/>
        <v>0</v>
      </c>
      <c r="T13" s="66" t="b">
        <f t="shared" si="9"/>
        <v>0</v>
      </c>
      <c r="U13" s="66" t="b">
        <f t="shared" si="10"/>
        <v>0</v>
      </c>
      <c r="V13" s="65">
        <f t="shared" si="11"/>
        <v>0</v>
      </c>
      <c r="W13" s="66" t="b">
        <f t="shared" si="12"/>
        <v>0</v>
      </c>
      <c r="X13" s="66" t="b">
        <f t="shared" si="13"/>
        <v>0</v>
      </c>
      <c r="Y13" s="66" t="b">
        <f t="shared" si="14"/>
        <v>0</v>
      </c>
      <c r="Z13" s="66" t="b">
        <f t="shared" si="15"/>
        <v>0</v>
      </c>
      <c r="AB13" s="25">
        <v>8</v>
      </c>
      <c r="AC13" s="26" t="s">
        <v>38</v>
      </c>
      <c r="AD13" s="27"/>
      <c r="AE13" s="28">
        <f t="shared" si="1"/>
        <v>8</v>
      </c>
      <c r="AF13" s="100" t="s">
        <v>59</v>
      </c>
      <c r="AG13" s="100"/>
      <c r="AH13" s="100"/>
      <c r="AI13" s="104" t="s">
        <v>73</v>
      </c>
      <c r="AJ13" s="105"/>
      <c r="AK13" s="106"/>
    </row>
    <row r="14" spans="1:39" ht="16.5" x14ac:dyDescent="0.3">
      <c r="A14" s="22" t="str">
        <f t="shared" si="16"/>
        <v xml:space="preserve"> </v>
      </c>
      <c r="B14" s="4">
        <v>107</v>
      </c>
      <c r="C14" s="7">
        <v>111</v>
      </c>
      <c r="F14" s="4">
        <v>207</v>
      </c>
      <c r="G14" s="8">
        <v>0</v>
      </c>
      <c r="I14" s="22" t="str">
        <f t="shared" si="0"/>
        <v xml:space="preserve"> </v>
      </c>
      <c r="J14" s="63">
        <f t="shared" si="17"/>
        <v>109</v>
      </c>
      <c r="K14" s="61" t="str">
        <f>IF(J14&lt;200,VLOOKUP(J14,$B$7:$C$42,2),VLOOKUP(J14,$F$7:$G$42,2))</f>
        <v>JMP</v>
      </c>
      <c r="L14" s="57">
        <f t="shared" si="18"/>
        <v>77</v>
      </c>
      <c r="M14" s="58">
        <f t="shared" si="3"/>
        <v>77</v>
      </c>
      <c r="N14" s="93">
        <f t="shared" si="4"/>
        <v>1</v>
      </c>
      <c r="O14" s="95">
        <f t="shared" si="5"/>
        <v>0</v>
      </c>
      <c r="P14" s="14"/>
      <c r="Q14" s="65">
        <f t="shared" si="6"/>
        <v>0</v>
      </c>
      <c r="R14" s="66" t="b">
        <f t="shared" si="7"/>
        <v>0</v>
      </c>
      <c r="S14" s="66" t="b">
        <f t="shared" si="8"/>
        <v>0</v>
      </c>
      <c r="T14" s="66" t="b">
        <f t="shared" si="9"/>
        <v>0</v>
      </c>
      <c r="U14" s="66" t="b">
        <f t="shared" si="10"/>
        <v>0</v>
      </c>
      <c r="V14" s="65">
        <f t="shared" si="11"/>
        <v>0</v>
      </c>
      <c r="W14" s="66" t="b">
        <f t="shared" si="12"/>
        <v>0</v>
      </c>
      <c r="X14" s="66" t="b">
        <f t="shared" si="13"/>
        <v>0</v>
      </c>
      <c r="Y14" s="66" t="b">
        <f t="shared" si="14"/>
        <v>0</v>
      </c>
      <c r="Z14" s="66" t="b">
        <f t="shared" si="15"/>
        <v>0</v>
      </c>
      <c r="AB14" s="25">
        <v>9</v>
      </c>
      <c r="AC14" s="26" t="s">
        <v>23</v>
      </c>
      <c r="AD14" s="27"/>
      <c r="AE14" s="28">
        <f t="shared" si="1"/>
        <v>9</v>
      </c>
      <c r="AF14" s="100" t="s">
        <v>60</v>
      </c>
      <c r="AG14" s="100"/>
      <c r="AH14" s="100"/>
      <c r="AI14" s="104" t="s">
        <v>74</v>
      </c>
      <c r="AJ14" s="105"/>
      <c r="AK14" s="106"/>
      <c r="AM14" s="5"/>
    </row>
    <row r="15" spans="1:39" ht="16.5" x14ac:dyDescent="0.3">
      <c r="A15" s="22" t="str">
        <f t="shared" si="16"/>
        <v xml:space="preserve"> </v>
      </c>
      <c r="B15" s="4">
        <v>108</v>
      </c>
      <c r="C15" s="7" t="s">
        <v>9</v>
      </c>
      <c r="F15" s="4">
        <v>208</v>
      </c>
      <c r="G15" s="8">
        <v>0</v>
      </c>
      <c r="I15" s="22" t="str">
        <f t="shared" si="0"/>
        <v xml:space="preserve"> </v>
      </c>
      <c r="J15" s="63">
        <f t="shared" si="17"/>
        <v>110</v>
      </c>
      <c r="K15" s="61">
        <f t="shared" si="2"/>
        <v>113</v>
      </c>
      <c r="L15" s="57">
        <f t="shared" si="18"/>
        <v>77</v>
      </c>
      <c r="M15" s="58">
        <f t="shared" si="3"/>
        <v>77</v>
      </c>
      <c r="N15" s="93">
        <f t="shared" si="4"/>
        <v>1</v>
      </c>
      <c r="O15" s="95">
        <f t="shared" si="5"/>
        <v>0</v>
      </c>
      <c r="P15" s="14"/>
      <c r="Q15" s="65">
        <f t="shared" si="6"/>
        <v>0</v>
      </c>
      <c r="R15" s="66" t="b">
        <f t="shared" si="7"/>
        <v>0</v>
      </c>
      <c r="S15" s="66" t="b">
        <f t="shared" si="8"/>
        <v>0</v>
      </c>
      <c r="T15" s="66" t="b">
        <f t="shared" si="9"/>
        <v>0</v>
      </c>
      <c r="U15" s="66" t="b">
        <f t="shared" si="10"/>
        <v>0</v>
      </c>
      <c r="V15" s="65">
        <f t="shared" si="11"/>
        <v>0</v>
      </c>
      <c r="W15" s="66" t="b">
        <f t="shared" si="12"/>
        <v>0</v>
      </c>
      <c r="X15" s="66" t="b">
        <f t="shared" si="13"/>
        <v>0</v>
      </c>
      <c r="Y15" s="66" t="b">
        <f t="shared" si="14"/>
        <v>0</v>
      </c>
      <c r="Z15" s="66" t="b">
        <f t="shared" si="15"/>
        <v>0</v>
      </c>
      <c r="AB15" s="25">
        <v>10</v>
      </c>
      <c r="AC15" s="26" t="s">
        <v>39</v>
      </c>
      <c r="AD15" s="27"/>
      <c r="AE15" s="28">
        <f t="shared" si="1"/>
        <v>10</v>
      </c>
      <c r="AF15" s="100" t="s">
        <v>61</v>
      </c>
      <c r="AG15" s="100"/>
      <c r="AH15" s="100"/>
      <c r="AI15" s="104" t="s">
        <v>75</v>
      </c>
      <c r="AJ15" s="105"/>
      <c r="AK15" s="106"/>
    </row>
    <row r="16" spans="1:39" ht="16.5" x14ac:dyDescent="0.3">
      <c r="A16" s="22" t="str">
        <f t="shared" si="16"/>
        <v xml:space="preserve"> </v>
      </c>
      <c r="B16" s="4">
        <v>109</v>
      </c>
      <c r="C16" s="7" t="s">
        <v>8</v>
      </c>
      <c r="F16" s="4">
        <v>209</v>
      </c>
      <c r="G16" s="8">
        <v>0</v>
      </c>
      <c r="I16" s="22" t="str">
        <f t="shared" si="0"/>
        <v xml:space="preserve"> </v>
      </c>
      <c r="J16" s="63">
        <f t="shared" si="17"/>
        <v>113</v>
      </c>
      <c r="K16" s="61" t="str">
        <f t="shared" si="2"/>
        <v>STA</v>
      </c>
      <c r="L16" s="57">
        <f t="shared" si="18"/>
        <v>77</v>
      </c>
      <c r="M16" s="58">
        <f t="shared" si="3"/>
        <v>77</v>
      </c>
      <c r="N16" s="93">
        <f t="shared" si="4"/>
        <v>1</v>
      </c>
      <c r="O16" s="95">
        <f t="shared" si="5"/>
        <v>0</v>
      </c>
      <c r="P16" s="14"/>
      <c r="Q16" s="65">
        <f t="shared" si="6"/>
        <v>0</v>
      </c>
      <c r="R16" s="66" t="b">
        <f t="shared" si="7"/>
        <v>0</v>
      </c>
      <c r="S16" s="66" t="b">
        <f t="shared" si="8"/>
        <v>0</v>
      </c>
      <c r="T16" s="66" t="b">
        <f t="shared" si="9"/>
        <v>0</v>
      </c>
      <c r="U16" s="66" t="b">
        <f t="shared" si="10"/>
        <v>0</v>
      </c>
      <c r="V16" s="65">
        <f t="shared" si="11"/>
        <v>0</v>
      </c>
      <c r="W16" s="66" t="b">
        <f t="shared" si="12"/>
        <v>0</v>
      </c>
      <c r="X16" s="66" t="b">
        <f t="shared" si="13"/>
        <v>0</v>
      </c>
      <c r="Y16" s="66" t="b">
        <f t="shared" si="14"/>
        <v>0</v>
      </c>
      <c r="Z16" s="66" t="b">
        <f t="shared" si="15"/>
        <v>0</v>
      </c>
      <c r="AB16" s="25">
        <v>11</v>
      </c>
      <c r="AC16" s="26" t="s">
        <v>5</v>
      </c>
      <c r="AD16" s="27"/>
      <c r="AE16" s="28">
        <f t="shared" si="1"/>
        <v>11</v>
      </c>
      <c r="AF16" s="100" t="s">
        <v>45</v>
      </c>
      <c r="AG16" s="100"/>
      <c r="AH16" s="100"/>
      <c r="AI16" s="104" t="s">
        <v>76</v>
      </c>
      <c r="AJ16" s="105"/>
      <c r="AK16" s="106"/>
    </row>
    <row r="17" spans="1:41" ht="16.5" x14ac:dyDescent="0.3">
      <c r="A17" s="22" t="str">
        <f t="shared" si="16"/>
        <v xml:space="preserve"> </v>
      </c>
      <c r="B17" s="4">
        <v>110</v>
      </c>
      <c r="C17" s="7">
        <v>113</v>
      </c>
      <c r="F17" s="4">
        <v>210</v>
      </c>
      <c r="G17" s="8">
        <v>0</v>
      </c>
      <c r="I17" s="22" t="str">
        <f t="shared" si="0"/>
        <v xml:space="preserve"> </v>
      </c>
      <c r="J17" s="63">
        <f xml:space="preserve"> IF(K15="JMP",K16, IF(AND(K15="JP",N15=0),K16, IF(AND(K15="JN",N15=1),K16,IF(AND(K15="JZ",O15=1),K16,IF(AND(K15="JNZ",O15=0),K16,J16+1)))))</f>
        <v>114</v>
      </c>
      <c r="K17" s="61">
        <f t="shared" si="2"/>
        <v>202</v>
      </c>
      <c r="L17" s="57">
        <f t="shared" si="18"/>
        <v>77</v>
      </c>
      <c r="M17" s="58">
        <f t="shared" si="3"/>
        <v>77</v>
      </c>
      <c r="N17" s="93">
        <f t="shared" si="4"/>
        <v>1</v>
      </c>
      <c r="O17" s="95">
        <f t="shared" si="5"/>
        <v>0</v>
      </c>
      <c r="P17" s="14"/>
      <c r="Q17" s="65">
        <f t="shared" si="6"/>
        <v>0</v>
      </c>
      <c r="R17" s="66" t="b">
        <f t="shared" si="7"/>
        <v>0</v>
      </c>
      <c r="S17" s="66" t="b">
        <f t="shared" si="8"/>
        <v>0</v>
      </c>
      <c r="T17" s="66" t="b">
        <f t="shared" si="9"/>
        <v>0</v>
      </c>
      <c r="U17" s="66" t="b">
        <f t="shared" si="10"/>
        <v>0</v>
      </c>
      <c r="V17" s="65">
        <f t="shared" si="11"/>
        <v>0</v>
      </c>
      <c r="W17" s="66" t="b">
        <f t="shared" si="12"/>
        <v>0</v>
      </c>
      <c r="X17" s="66" t="b">
        <f t="shared" si="13"/>
        <v>0</v>
      </c>
      <c r="Y17" s="66" t="b">
        <f t="shared" si="14"/>
        <v>0</v>
      </c>
      <c r="Z17" s="66" t="b">
        <f t="shared" si="15"/>
        <v>0</v>
      </c>
      <c r="AB17" s="25">
        <v>12</v>
      </c>
      <c r="AC17" s="26" t="s">
        <v>29</v>
      </c>
      <c r="AD17" s="27" t="s">
        <v>36</v>
      </c>
      <c r="AE17" s="28">
        <f t="shared" si="1"/>
        <v>12</v>
      </c>
      <c r="AF17" s="100" t="s">
        <v>32</v>
      </c>
      <c r="AG17" s="100"/>
      <c r="AH17" s="100"/>
      <c r="AI17" s="104" t="s">
        <v>77</v>
      </c>
      <c r="AJ17" s="105"/>
      <c r="AK17" s="106"/>
    </row>
    <row r="18" spans="1:41" ht="16.5" x14ac:dyDescent="0.3">
      <c r="A18" s="22" t="str">
        <f t="shared" si="16"/>
        <v xml:space="preserve"> </v>
      </c>
      <c r="B18" s="4">
        <v>111</v>
      </c>
      <c r="C18" s="7" t="s">
        <v>3</v>
      </c>
      <c r="F18" s="4">
        <v>211</v>
      </c>
      <c r="G18" s="8">
        <v>0</v>
      </c>
      <c r="I18" s="22" t="str">
        <f t="shared" si="0"/>
        <v xml:space="preserve"> </v>
      </c>
      <c r="J18" s="63">
        <f t="shared" si="17"/>
        <v>115</v>
      </c>
      <c r="K18" s="61">
        <f t="shared" si="2"/>
        <v>0</v>
      </c>
      <c r="L18" s="57">
        <f t="shared" si="18"/>
        <v>77</v>
      </c>
      <c r="M18" s="58">
        <f t="shared" si="3"/>
        <v>77</v>
      </c>
      <c r="N18" s="93">
        <f t="shared" si="4"/>
        <v>1</v>
      </c>
      <c r="O18" s="95">
        <f t="shared" si="5"/>
        <v>0</v>
      </c>
      <c r="P18" s="14"/>
      <c r="Q18" s="65">
        <f t="shared" si="6"/>
        <v>0</v>
      </c>
      <c r="R18" s="66" t="b">
        <f t="shared" si="7"/>
        <v>0</v>
      </c>
      <c r="S18" s="66" t="b">
        <f t="shared" si="8"/>
        <v>0</v>
      </c>
      <c r="T18" s="66" t="b">
        <f t="shared" si="9"/>
        <v>0</v>
      </c>
      <c r="U18" s="66" t="b">
        <f t="shared" si="10"/>
        <v>0</v>
      </c>
      <c r="V18" s="65">
        <f t="shared" si="11"/>
        <v>0</v>
      </c>
      <c r="W18" s="66" t="b">
        <f t="shared" si="12"/>
        <v>0</v>
      </c>
      <c r="X18" s="66" t="b">
        <f t="shared" si="13"/>
        <v>0</v>
      </c>
      <c r="Y18" s="66" t="b">
        <f t="shared" si="14"/>
        <v>0</v>
      </c>
      <c r="Z18" s="66" t="b">
        <f t="shared" si="15"/>
        <v>0</v>
      </c>
      <c r="AB18" s="25">
        <v>13</v>
      </c>
      <c r="AC18" s="26" t="s">
        <v>37</v>
      </c>
      <c r="AD18" s="27" t="s">
        <v>36</v>
      </c>
      <c r="AE18" s="28">
        <f t="shared" si="1"/>
        <v>13</v>
      </c>
      <c r="AF18" s="100" t="s">
        <v>32</v>
      </c>
      <c r="AG18" s="100"/>
      <c r="AH18" s="100"/>
      <c r="AI18" s="104" t="s">
        <v>78</v>
      </c>
      <c r="AJ18" s="105"/>
      <c r="AK18" s="106"/>
    </row>
    <row r="19" spans="1:41" ht="16.5" x14ac:dyDescent="0.3">
      <c r="A19" s="22" t="str">
        <f t="shared" si="16"/>
        <v xml:space="preserve"> </v>
      </c>
      <c r="B19" s="4">
        <v>112</v>
      </c>
      <c r="C19" s="7">
        <v>201</v>
      </c>
      <c r="F19" s="4">
        <v>212</v>
      </c>
      <c r="G19" s="8">
        <v>0</v>
      </c>
      <c r="I19" s="22" t="str">
        <f t="shared" si="0"/>
        <v xml:space="preserve"> </v>
      </c>
      <c r="J19" s="63">
        <f t="shared" si="17"/>
        <v>116</v>
      </c>
      <c r="K19" s="61">
        <f t="shared" si="2"/>
        <v>0</v>
      </c>
      <c r="L19" s="57">
        <f t="shared" si="18"/>
        <v>77</v>
      </c>
      <c r="M19" s="58">
        <f t="shared" si="3"/>
        <v>77</v>
      </c>
      <c r="N19" s="93">
        <f t="shared" si="4"/>
        <v>1</v>
      </c>
      <c r="O19" s="95">
        <f t="shared" si="5"/>
        <v>0</v>
      </c>
      <c r="P19" s="14"/>
      <c r="Q19" s="65">
        <f t="shared" si="6"/>
        <v>0</v>
      </c>
      <c r="R19" s="66" t="b">
        <f t="shared" si="7"/>
        <v>0</v>
      </c>
      <c r="S19" s="66" t="b">
        <f t="shared" si="8"/>
        <v>0</v>
      </c>
      <c r="T19" s="66" t="b">
        <f t="shared" si="9"/>
        <v>0</v>
      </c>
      <c r="U19" s="66" t="b">
        <f t="shared" si="10"/>
        <v>0</v>
      </c>
      <c r="V19" s="65">
        <f t="shared" si="11"/>
        <v>0</v>
      </c>
      <c r="W19" s="66" t="b">
        <f t="shared" si="12"/>
        <v>0</v>
      </c>
      <c r="X19" s="66" t="b">
        <f t="shared" si="13"/>
        <v>0</v>
      </c>
      <c r="Y19" s="66" t="b">
        <f t="shared" si="14"/>
        <v>0</v>
      </c>
      <c r="Z19" s="66" t="b">
        <f t="shared" si="15"/>
        <v>0</v>
      </c>
      <c r="AB19" s="25">
        <v>14</v>
      </c>
      <c r="AC19" s="26" t="s">
        <v>8</v>
      </c>
      <c r="AD19" s="27" t="s">
        <v>10</v>
      </c>
      <c r="AE19" s="28">
        <f t="shared" si="1"/>
        <v>14</v>
      </c>
      <c r="AF19" s="100" t="s">
        <v>46</v>
      </c>
      <c r="AG19" s="100"/>
      <c r="AH19" s="100"/>
      <c r="AI19" s="104" t="s">
        <v>79</v>
      </c>
      <c r="AJ19" s="105"/>
      <c r="AK19" s="106"/>
    </row>
    <row r="20" spans="1:41" ht="16.5" x14ac:dyDescent="0.3">
      <c r="A20" s="22" t="str">
        <f t="shared" si="16"/>
        <v xml:space="preserve"> </v>
      </c>
      <c r="B20" s="4">
        <v>113</v>
      </c>
      <c r="C20" s="7" t="s">
        <v>7</v>
      </c>
      <c r="F20" s="4">
        <v>213</v>
      </c>
      <c r="G20" s="8">
        <v>0</v>
      </c>
      <c r="I20" s="22" t="str">
        <f t="shared" si="0"/>
        <v xml:space="preserve"> </v>
      </c>
      <c r="J20" s="63">
        <f t="shared" si="17"/>
        <v>117</v>
      </c>
      <c r="K20" s="61">
        <f t="shared" si="2"/>
        <v>0</v>
      </c>
      <c r="L20" s="57">
        <f t="shared" si="18"/>
        <v>77</v>
      </c>
      <c r="M20" s="58">
        <f t="shared" si="3"/>
        <v>77</v>
      </c>
      <c r="N20" s="93">
        <f t="shared" si="4"/>
        <v>1</v>
      </c>
      <c r="O20" s="95">
        <f t="shared" si="5"/>
        <v>0</v>
      </c>
      <c r="P20" s="14"/>
      <c r="Q20" s="65">
        <f t="shared" si="6"/>
        <v>0</v>
      </c>
      <c r="R20" s="66" t="b">
        <f t="shared" si="7"/>
        <v>0</v>
      </c>
      <c r="S20" s="66" t="b">
        <f t="shared" si="8"/>
        <v>0</v>
      </c>
      <c r="T20" s="66" t="b">
        <f t="shared" si="9"/>
        <v>0</v>
      </c>
      <c r="U20" s="66" t="b">
        <f t="shared" si="10"/>
        <v>0</v>
      </c>
      <c r="V20" s="65">
        <f t="shared" si="11"/>
        <v>0</v>
      </c>
      <c r="W20" s="66" t="b">
        <f t="shared" si="12"/>
        <v>0</v>
      </c>
      <c r="X20" s="66" t="b">
        <f t="shared" si="13"/>
        <v>0</v>
      </c>
      <c r="Y20" s="66" t="b">
        <f t="shared" si="14"/>
        <v>0</v>
      </c>
      <c r="Z20" s="66" t="b">
        <f t="shared" si="15"/>
        <v>0</v>
      </c>
      <c r="AB20" s="25">
        <v>15</v>
      </c>
      <c r="AC20" s="26" t="s">
        <v>6</v>
      </c>
      <c r="AD20" s="27" t="s">
        <v>10</v>
      </c>
      <c r="AE20" s="28">
        <f t="shared" si="1"/>
        <v>15</v>
      </c>
      <c r="AF20" s="100" t="s">
        <v>47</v>
      </c>
      <c r="AG20" s="100"/>
      <c r="AH20" s="100"/>
      <c r="AI20" s="101" t="s">
        <v>81</v>
      </c>
      <c r="AJ20" s="102"/>
      <c r="AK20" s="103"/>
    </row>
    <row r="21" spans="1:41" ht="16.5" x14ac:dyDescent="0.3">
      <c r="A21" s="22" t="str">
        <f t="shared" si="16"/>
        <v xml:space="preserve"> </v>
      </c>
      <c r="B21" s="4">
        <v>114</v>
      </c>
      <c r="C21" s="7">
        <v>202</v>
      </c>
      <c r="F21" s="4">
        <v>214</v>
      </c>
      <c r="G21" s="8">
        <v>0</v>
      </c>
      <c r="I21" s="22" t="str">
        <f t="shared" si="0"/>
        <v xml:space="preserve"> </v>
      </c>
      <c r="J21" s="63">
        <f t="shared" si="17"/>
        <v>118</v>
      </c>
      <c r="K21" s="61">
        <f t="shared" si="2"/>
        <v>0</v>
      </c>
      <c r="L21" s="57">
        <f t="shared" si="18"/>
        <v>77</v>
      </c>
      <c r="M21" s="58">
        <f t="shared" si="3"/>
        <v>77</v>
      </c>
      <c r="N21" s="93">
        <f t="shared" si="4"/>
        <v>1</v>
      </c>
      <c r="O21" s="95">
        <f t="shared" si="5"/>
        <v>0</v>
      </c>
      <c r="P21" s="14"/>
      <c r="Q21" s="65">
        <f t="shared" si="6"/>
        <v>0</v>
      </c>
      <c r="R21" s="66" t="b">
        <f t="shared" si="7"/>
        <v>0</v>
      </c>
      <c r="S21" s="66" t="b">
        <f t="shared" si="8"/>
        <v>0</v>
      </c>
      <c r="T21" s="66" t="b">
        <f t="shared" si="9"/>
        <v>0</v>
      </c>
      <c r="U21" s="66" t="b">
        <f t="shared" si="10"/>
        <v>0</v>
      </c>
      <c r="V21" s="65">
        <f t="shared" si="11"/>
        <v>0</v>
      </c>
      <c r="W21" s="66" t="b">
        <f t="shared" si="12"/>
        <v>0</v>
      </c>
      <c r="X21" s="66" t="b">
        <f t="shared" si="13"/>
        <v>0</v>
      </c>
      <c r="Y21" s="66" t="b">
        <f t="shared" si="14"/>
        <v>0</v>
      </c>
      <c r="Z21" s="66" t="b">
        <f t="shared" si="15"/>
        <v>0</v>
      </c>
      <c r="AB21" s="25">
        <v>16</v>
      </c>
      <c r="AC21" s="26" t="s">
        <v>15</v>
      </c>
      <c r="AD21" s="27" t="s">
        <v>10</v>
      </c>
      <c r="AE21" s="28">
        <f t="shared" si="1"/>
        <v>16</v>
      </c>
      <c r="AF21" s="100" t="s">
        <v>48</v>
      </c>
      <c r="AG21" s="100"/>
      <c r="AH21" s="100"/>
      <c r="AI21" s="101" t="s">
        <v>80</v>
      </c>
      <c r="AJ21" s="102"/>
      <c r="AK21" s="103"/>
      <c r="AO21" s="1">
        <f>IF(AND(L8&lt;0,Q8=1), 1, 0)</f>
        <v>0</v>
      </c>
    </row>
    <row r="22" spans="1:41" ht="16.5" x14ac:dyDescent="0.3">
      <c r="A22" s="22" t="str">
        <f t="shared" si="16"/>
        <v xml:space="preserve"> </v>
      </c>
      <c r="B22" s="4">
        <v>115</v>
      </c>
      <c r="C22" s="7"/>
      <c r="F22" s="4">
        <v>215</v>
      </c>
      <c r="G22" s="8">
        <v>0</v>
      </c>
      <c r="I22" s="22" t="str">
        <f t="shared" si="0"/>
        <v xml:space="preserve"> </v>
      </c>
      <c r="J22" s="63">
        <f t="shared" si="17"/>
        <v>119</v>
      </c>
      <c r="K22" s="61">
        <f t="shared" si="2"/>
        <v>0</v>
      </c>
      <c r="L22" s="57">
        <f t="shared" si="18"/>
        <v>77</v>
      </c>
      <c r="M22" s="58">
        <f t="shared" si="3"/>
        <v>77</v>
      </c>
      <c r="N22" s="93">
        <f t="shared" si="4"/>
        <v>1</v>
      </c>
      <c r="O22" s="95">
        <f t="shared" si="5"/>
        <v>0</v>
      </c>
      <c r="P22" s="14"/>
      <c r="Q22" s="65">
        <f t="shared" si="6"/>
        <v>0</v>
      </c>
      <c r="R22" s="66" t="b">
        <f t="shared" si="7"/>
        <v>0</v>
      </c>
      <c r="S22" s="66" t="b">
        <f t="shared" si="8"/>
        <v>0</v>
      </c>
      <c r="T22" s="66" t="b">
        <f t="shared" si="9"/>
        <v>0</v>
      </c>
      <c r="U22" s="66" t="b">
        <f t="shared" si="10"/>
        <v>0</v>
      </c>
      <c r="V22" s="65">
        <f t="shared" si="11"/>
        <v>0</v>
      </c>
      <c r="W22" s="66" t="b">
        <f t="shared" si="12"/>
        <v>0</v>
      </c>
      <c r="X22" s="66" t="b">
        <f t="shared" si="13"/>
        <v>0</v>
      </c>
      <c r="Y22" s="66" t="b">
        <f t="shared" si="14"/>
        <v>0</v>
      </c>
      <c r="Z22" s="66" t="b">
        <f t="shared" si="15"/>
        <v>0</v>
      </c>
      <c r="AB22" s="25">
        <v>17</v>
      </c>
      <c r="AC22" s="26" t="s">
        <v>25</v>
      </c>
      <c r="AD22" s="27" t="s">
        <v>10</v>
      </c>
      <c r="AE22" s="28">
        <f t="shared" si="1"/>
        <v>17</v>
      </c>
      <c r="AF22" s="100" t="s">
        <v>49</v>
      </c>
      <c r="AG22" s="100"/>
      <c r="AH22" s="100"/>
      <c r="AI22" s="101" t="s">
        <v>82</v>
      </c>
      <c r="AJ22" s="102"/>
      <c r="AK22" s="103"/>
    </row>
    <row r="23" spans="1:41" ht="17.25" thickBot="1" x14ac:dyDescent="0.35">
      <c r="A23" s="22" t="str">
        <f t="shared" si="16"/>
        <v xml:space="preserve"> </v>
      </c>
      <c r="B23" s="4">
        <v>116</v>
      </c>
      <c r="C23" s="7"/>
      <c r="F23" s="4">
        <v>216</v>
      </c>
      <c r="G23" s="8">
        <v>0</v>
      </c>
      <c r="I23" s="22" t="str">
        <f t="shared" si="0"/>
        <v xml:space="preserve"> </v>
      </c>
      <c r="J23" s="63">
        <f t="shared" si="17"/>
        <v>120</v>
      </c>
      <c r="K23" s="61">
        <f t="shared" si="2"/>
        <v>0</v>
      </c>
      <c r="L23" s="57">
        <f t="shared" si="18"/>
        <v>77</v>
      </c>
      <c r="M23" s="58">
        <f t="shared" si="3"/>
        <v>77</v>
      </c>
      <c r="N23" s="93">
        <f t="shared" si="4"/>
        <v>1</v>
      </c>
      <c r="O23" s="95">
        <f t="shared" si="5"/>
        <v>0</v>
      </c>
      <c r="P23" s="14"/>
      <c r="Q23" s="65">
        <f t="shared" si="6"/>
        <v>0</v>
      </c>
      <c r="R23" s="66" t="b">
        <f t="shared" si="7"/>
        <v>0</v>
      </c>
      <c r="S23" s="66" t="b">
        <f t="shared" si="8"/>
        <v>0</v>
      </c>
      <c r="T23" s="66" t="b">
        <f t="shared" si="9"/>
        <v>0</v>
      </c>
      <c r="U23" s="66" t="b">
        <f t="shared" si="10"/>
        <v>0</v>
      </c>
      <c r="V23" s="65">
        <f t="shared" si="11"/>
        <v>0</v>
      </c>
      <c r="W23" s="66" t="b">
        <f t="shared" si="12"/>
        <v>0</v>
      </c>
      <c r="X23" s="66" t="b">
        <f t="shared" si="13"/>
        <v>0</v>
      </c>
      <c r="Y23" s="66" t="b">
        <f t="shared" si="14"/>
        <v>0</v>
      </c>
      <c r="Z23" s="66" t="b">
        <f t="shared" si="15"/>
        <v>0</v>
      </c>
      <c r="AB23" s="31">
        <v>18</v>
      </c>
      <c r="AC23" s="32" t="s">
        <v>26</v>
      </c>
      <c r="AD23" s="33" t="s">
        <v>10</v>
      </c>
      <c r="AE23" s="34">
        <f t="shared" si="1"/>
        <v>18</v>
      </c>
      <c r="AF23" s="107" t="s">
        <v>50</v>
      </c>
      <c r="AG23" s="107"/>
      <c r="AH23" s="107"/>
      <c r="AI23" s="108" t="s">
        <v>83</v>
      </c>
      <c r="AJ23" s="109"/>
      <c r="AK23" s="110"/>
    </row>
    <row r="24" spans="1:41" ht="16.5" x14ac:dyDescent="0.3">
      <c r="A24" s="22" t="str">
        <f t="shared" si="16"/>
        <v xml:space="preserve"> </v>
      </c>
      <c r="B24" s="4">
        <v>117</v>
      </c>
      <c r="C24" s="7"/>
      <c r="F24" s="4">
        <v>217</v>
      </c>
      <c r="G24" s="8">
        <v>0</v>
      </c>
      <c r="I24" s="22" t="str">
        <f t="shared" si="0"/>
        <v xml:space="preserve"> </v>
      </c>
      <c r="J24" s="63">
        <f t="shared" si="17"/>
        <v>121</v>
      </c>
      <c r="K24" s="61">
        <f t="shared" si="2"/>
        <v>0</v>
      </c>
      <c r="L24" s="57">
        <f t="shared" si="18"/>
        <v>77</v>
      </c>
      <c r="M24" s="58">
        <f t="shared" si="3"/>
        <v>77</v>
      </c>
      <c r="N24" s="93">
        <f t="shared" si="4"/>
        <v>1</v>
      </c>
      <c r="O24" s="95">
        <f t="shared" si="5"/>
        <v>0</v>
      </c>
      <c r="P24" s="14"/>
      <c r="Q24" s="65">
        <f t="shared" si="6"/>
        <v>0</v>
      </c>
      <c r="R24" s="66" t="b">
        <f t="shared" si="7"/>
        <v>0</v>
      </c>
      <c r="S24" s="66" t="b">
        <f t="shared" si="8"/>
        <v>0</v>
      </c>
      <c r="T24" s="66" t="b">
        <f t="shared" si="9"/>
        <v>0</v>
      </c>
      <c r="U24" s="66" t="b">
        <f t="shared" si="10"/>
        <v>0</v>
      </c>
      <c r="V24" s="65">
        <f t="shared" si="11"/>
        <v>0</v>
      </c>
      <c r="W24" s="66" t="b">
        <f t="shared" si="12"/>
        <v>0</v>
      </c>
      <c r="X24" s="66" t="b">
        <f t="shared" si="13"/>
        <v>0</v>
      </c>
      <c r="Y24" s="66" t="b">
        <f t="shared" si="14"/>
        <v>0</v>
      </c>
      <c r="Z24" s="66" t="b">
        <f t="shared" si="15"/>
        <v>0</v>
      </c>
    </row>
    <row r="25" spans="1:41" ht="16.5" x14ac:dyDescent="0.3">
      <c r="A25" s="22" t="str">
        <f t="shared" si="16"/>
        <v xml:space="preserve"> </v>
      </c>
      <c r="B25" s="4">
        <v>118</v>
      </c>
      <c r="C25" s="7"/>
      <c r="F25" s="4">
        <v>218</v>
      </c>
      <c r="G25" s="8">
        <v>0</v>
      </c>
      <c r="I25" s="22" t="str">
        <f t="shared" si="0"/>
        <v xml:space="preserve"> </v>
      </c>
      <c r="J25" s="63">
        <f t="shared" si="17"/>
        <v>122</v>
      </c>
      <c r="K25" s="61">
        <f t="shared" si="2"/>
        <v>0</v>
      </c>
      <c r="L25" s="57">
        <f t="shared" si="18"/>
        <v>77</v>
      </c>
      <c r="M25" s="58">
        <f t="shared" si="3"/>
        <v>77</v>
      </c>
      <c r="N25" s="93">
        <f t="shared" si="4"/>
        <v>1</v>
      </c>
      <c r="O25" s="95">
        <f t="shared" si="5"/>
        <v>0</v>
      </c>
      <c r="P25" s="14"/>
      <c r="Q25" s="65">
        <f t="shared" si="6"/>
        <v>0</v>
      </c>
      <c r="R25" s="66" t="b">
        <f t="shared" si="7"/>
        <v>0</v>
      </c>
      <c r="S25" s="66" t="b">
        <f t="shared" si="8"/>
        <v>0</v>
      </c>
      <c r="T25" s="66" t="b">
        <f t="shared" si="9"/>
        <v>0</v>
      </c>
      <c r="U25" s="66" t="b">
        <f t="shared" si="10"/>
        <v>0</v>
      </c>
      <c r="V25" s="65">
        <f t="shared" si="11"/>
        <v>0</v>
      </c>
      <c r="W25" s="66" t="b">
        <f t="shared" si="12"/>
        <v>0</v>
      </c>
      <c r="X25" s="66" t="b">
        <f t="shared" si="13"/>
        <v>0</v>
      </c>
      <c r="Y25" s="66" t="b">
        <f t="shared" si="14"/>
        <v>0</v>
      </c>
      <c r="Z25" s="66" t="b">
        <f t="shared" si="15"/>
        <v>0</v>
      </c>
      <c r="AG25" s="19" t="s">
        <v>64</v>
      </c>
    </row>
    <row r="26" spans="1:41" ht="14.45" customHeight="1" x14ac:dyDescent="0.3">
      <c r="A26" s="22" t="str">
        <f t="shared" si="16"/>
        <v xml:space="preserve"> </v>
      </c>
      <c r="B26" s="4">
        <v>119</v>
      </c>
      <c r="C26" s="7"/>
      <c r="F26" s="4">
        <v>219</v>
      </c>
      <c r="G26" s="8">
        <v>0</v>
      </c>
      <c r="I26" s="22" t="str">
        <f t="shared" si="0"/>
        <v xml:space="preserve"> </v>
      </c>
      <c r="J26" s="63">
        <f t="shared" si="17"/>
        <v>123</v>
      </c>
      <c r="K26" s="61">
        <f t="shared" si="2"/>
        <v>0</v>
      </c>
      <c r="L26" s="57">
        <f t="shared" si="18"/>
        <v>77</v>
      </c>
      <c r="M26" s="58">
        <f t="shared" si="3"/>
        <v>77</v>
      </c>
      <c r="N26" s="93">
        <f t="shared" si="4"/>
        <v>1</v>
      </c>
      <c r="O26" s="95">
        <f t="shared" si="5"/>
        <v>0</v>
      </c>
      <c r="P26" s="14"/>
      <c r="Q26" s="65">
        <f t="shared" si="6"/>
        <v>0</v>
      </c>
      <c r="R26" s="66" t="b">
        <f t="shared" si="7"/>
        <v>0</v>
      </c>
      <c r="S26" s="66" t="b">
        <f t="shared" si="8"/>
        <v>0</v>
      </c>
      <c r="T26" s="66" t="b">
        <f t="shared" si="9"/>
        <v>0</v>
      </c>
      <c r="U26" s="66" t="b">
        <f t="shared" si="10"/>
        <v>0</v>
      </c>
      <c r="V26" s="65">
        <f t="shared" si="11"/>
        <v>0</v>
      </c>
      <c r="W26" s="66" t="b">
        <f t="shared" si="12"/>
        <v>0</v>
      </c>
      <c r="X26" s="66" t="b">
        <f t="shared" si="13"/>
        <v>0</v>
      </c>
      <c r="Y26" s="66" t="b">
        <f t="shared" si="14"/>
        <v>0</v>
      </c>
      <c r="Z26" s="66" t="b">
        <f t="shared" si="15"/>
        <v>0</v>
      </c>
      <c r="AH26" s="111" t="s">
        <v>52</v>
      </c>
      <c r="AI26" s="111"/>
      <c r="AJ26" s="11"/>
      <c r="AK26" s="11"/>
    </row>
    <row r="27" spans="1:41" ht="17.25" thickBot="1" x14ac:dyDescent="0.35">
      <c r="A27" s="22" t="str">
        <f t="shared" si="16"/>
        <v xml:space="preserve"> </v>
      </c>
      <c r="B27" s="4">
        <v>120</v>
      </c>
      <c r="C27" s="7"/>
      <c r="F27" s="4">
        <v>220</v>
      </c>
      <c r="G27" s="8">
        <v>0</v>
      </c>
      <c r="I27" s="22" t="str">
        <f t="shared" si="0"/>
        <v xml:space="preserve"> </v>
      </c>
      <c r="J27" s="63">
        <f t="shared" si="17"/>
        <v>124</v>
      </c>
      <c r="K27" s="61">
        <f t="shared" si="2"/>
        <v>0</v>
      </c>
      <c r="L27" s="57">
        <f t="shared" si="18"/>
        <v>77</v>
      </c>
      <c r="M27" s="58">
        <f t="shared" si="3"/>
        <v>77</v>
      </c>
      <c r="N27" s="93">
        <f t="shared" si="4"/>
        <v>1</v>
      </c>
      <c r="O27" s="95">
        <f t="shared" si="5"/>
        <v>0</v>
      </c>
      <c r="P27" s="14"/>
      <c r="Q27" s="65">
        <f t="shared" si="6"/>
        <v>0</v>
      </c>
      <c r="R27" s="66" t="b">
        <f t="shared" si="7"/>
        <v>0</v>
      </c>
      <c r="S27" s="66" t="b">
        <f t="shared" si="8"/>
        <v>0</v>
      </c>
      <c r="T27" s="66" t="b">
        <f t="shared" si="9"/>
        <v>0</v>
      </c>
      <c r="U27" s="66" t="b">
        <f t="shared" si="10"/>
        <v>0</v>
      </c>
      <c r="V27" s="65">
        <f t="shared" si="11"/>
        <v>0</v>
      </c>
      <c r="W27" s="66" t="b">
        <f t="shared" si="12"/>
        <v>0</v>
      </c>
      <c r="X27" s="66" t="b">
        <f t="shared" si="13"/>
        <v>0</v>
      </c>
      <c r="Y27" s="66" t="b">
        <f t="shared" si="14"/>
        <v>0</v>
      </c>
      <c r="Z27" s="66" t="b">
        <f t="shared" si="15"/>
        <v>0</v>
      </c>
      <c r="AF27" s="48" t="s">
        <v>51</v>
      </c>
      <c r="AH27" s="111"/>
      <c r="AI27" s="111"/>
      <c r="AJ27" s="12"/>
      <c r="AK27" s="12"/>
    </row>
    <row r="28" spans="1:41" ht="15" customHeight="1" thickBot="1" x14ac:dyDescent="0.35">
      <c r="A28" s="22" t="str">
        <f t="shared" si="16"/>
        <v xml:space="preserve"> </v>
      </c>
      <c r="B28" s="4">
        <v>121</v>
      </c>
      <c r="C28" s="7"/>
      <c r="F28" s="4">
        <v>221</v>
      </c>
      <c r="G28" s="8">
        <v>0</v>
      </c>
      <c r="I28" s="22" t="str">
        <f t="shared" si="0"/>
        <v xml:space="preserve"> </v>
      </c>
      <c r="J28" s="63">
        <f t="shared" si="17"/>
        <v>125</v>
      </c>
      <c r="K28" s="61">
        <f t="shared" si="2"/>
        <v>0</v>
      </c>
      <c r="L28" s="57">
        <f t="shared" si="18"/>
        <v>77</v>
      </c>
      <c r="M28" s="58">
        <f t="shared" si="3"/>
        <v>77</v>
      </c>
      <c r="N28" s="93">
        <f t="shared" si="4"/>
        <v>1</v>
      </c>
      <c r="O28" s="95">
        <f t="shared" si="5"/>
        <v>0</v>
      </c>
      <c r="P28" s="14"/>
      <c r="Q28" s="65">
        <f t="shared" si="6"/>
        <v>0</v>
      </c>
      <c r="R28" s="66" t="b">
        <f t="shared" si="7"/>
        <v>0</v>
      </c>
      <c r="S28" s="66" t="b">
        <f t="shared" si="8"/>
        <v>0</v>
      </c>
      <c r="T28" s="66" t="b">
        <f t="shared" si="9"/>
        <v>0</v>
      </c>
      <c r="U28" s="66" t="b">
        <f t="shared" si="10"/>
        <v>0</v>
      </c>
      <c r="V28" s="65">
        <f t="shared" si="11"/>
        <v>0</v>
      </c>
      <c r="W28" s="66" t="b">
        <f t="shared" si="12"/>
        <v>0</v>
      </c>
      <c r="X28" s="66" t="b">
        <f t="shared" si="13"/>
        <v>0</v>
      </c>
      <c r="Y28" s="66" t="b">
        <f t="shared" si="14"/>
        <v>0</v>
      </c>
      <c r="Z28" s="66" t="b">
        <f t="shared" si="15"/>
        <v>0</v>
      </c>
      <c r="AD28" s="10"/>
      <c r="AF28" s="21">
        <f>IF(J12&lt;200,VLOOKUP(AF30,$B$7:$C$42,2),VLOOKUP(AF30,$F$7:$G$42,2))</f>
        <v>201</v>
      </c>
      <c r="AH28" s="98"/>
      <c r="AI28" s="99"/>
    </row>
    <row r="29" spans="1:41" ht="17.25" thickBot="1" x14ac:dyDescent="0.35">
      <c r="A29" s="22" t="str">
        <f t="shared" si="16"/>
        <v xml:space="preserve"> </v>
      </c>
      <c r="B29" s="4">
        <v>122</v>
      </c>
      <c r="C29" s="7"/>
      <c r="F29" s="4">
        <v>222</v>
      </c>
      <c r="G29" s="8">
        <v>0</v>
      </c>
      <c r="I29" s="22" t="str">
        <f t="shared" si="0"/>
        <v xml:space="preserve"> </v>
      </c>
      <c r="J29" s="63">
        <f t="shared" si="17"/>
        <v>126</v>
      </c>
      <c r="K29" s="61">
        <f t="shared" si="2"/>
        <v>0</v>
      </c>
      <c r="L29" s="57">
        <f t="shared" si="18"/>
        <v>77</v>
      </c>
      <c r="M29" s="58">
        <f t="shared" si="3"/>
        <v>77</v>
      </c>
      <c r="N29" s="93">
        <f t="shared" si="4"/>
        <v>1</v>
      </c>
      <c r="O29" s="95">
        <f t="shared" si="5"/>
        <v>0</v>
      </c>
      <c r="P29" s="14"/>
      <c r="Q29" s="65">
        <f t="shared" si="6"/>
        <v>0</v>
      </c>
      <c r="R29" s="66" t="b">
        <f t="shared" si="7"/>
        <v>0</v>
      </c>
      <c r="S29" s="66" t="b">
        <f t="shared" si="8"/>
        <v>0</v>
      </c>
      <c r="T29" s="66" t="b">
        <f t="shared" si="9"/>
        <v>0</v>
      </c>
      <c r="U29" s="66" t="b">
        <f t="shared" si="10"/>
        <v>0</v>
      </c>
      <c r="V29" s="65">
        <f t="shared" si="11"/>
        <v>0</v>
      </c>
      <c r="W29" s="66" t="b">
        <f t="shared" si="12"/>
        <v>0</v>
      </c>
      <c r="X29" s="66" t="b">
        <f t="shared" si="13"/>
        <v>0</v>
      </c>
      <c r="Y29" s="66" t="b">
        <f t="shared" si="14"/>
        <v>0</v>
      </c>
      <c r="Z29" s="66" t="b">
        <f t="shared" si="15"/>
        <v>0</v>
      </c>
    </row>
    <row r="30" spans="1:41" ht="17.25" thickBot="1" x14ac:dyDescent="0.35">
      <c r="A30" s="22" t="str">
        <f t="shared" si="16"/>
        <v xml:space="preserve"> </v>
      </c>
      <c r="B30" s="4">
        <v>123</v>
      </c>
      <c r="C30" s="7"/>
      <c r="F30" s="4">
        <v>223</v>
      </c>
      <c r="G30" s="8">
        <v>0</v>
      </c>
      <c r="I30" s="22" t="str">
        <f t="shared" si="0"/>
        <v xml:space="preserve"> </v>
      </c>
      <c r="J30" s="63">
        <f t="shared" si="17"/>
        <v>127</v>
      </c>
      <c r="K30" s="61">
        <f t="shared" si="2"/>
        <v>0</v>
      </c>
      <c r="L30" s="57">
        <f t="shared" si="18"/>
        <v>77</v>
      </c>
      <c r="M30" s="58">
        <f t="shared" si="3"/>
        <v>77</v>
      </c>
      <c r="N30" s="93">
        <f t="shared" si="4"/>
        <v>1</v>
      </c>
      <c r="O30" s="95">
        <f t="shared" si="5"/>
        <v>0</v>
      </c>
      <c r="P30" s="14"/>
      <c r="Q30" s="65">
        <f t="shared" si="6"/>
        <v>0</v>
      </c>
      <c r="R30" s="66" t="b">
        <f t="shared" si="7"/>
        <v>0</v>
      </c>
      <c r="S30" s="66" t="b">
        <f t="shared" si="8"/>
        <v>0</v>
      </c>
      <c r="T30" s="66" t="b">
        <f t="shared" si="9"/>
        <v>0</v>
      </c>
      <c r="U30" s="66" t="b">
        <f t="shared" si="10"/>
        <v>0</v>
      </c>
      <c r="V30" s="65">
        <f t="shared" si="11"/>
        <v>0</v>
      </c>
      <c r="W30" s="66" t="b">
        <f t="shared" si="12"/>
        <v>0</v>
      </c>
      <c r="X30" s="66" t="b">
        <f t="shared" si="13"/>
        <v>0</v>
      </c>
      <c r="Y30" s="66" t="b">
        <f t="shared" si="14"/>
        <v>0</v>
      </c>
      <c r="Z30" s="66" t="b">
        <f t="shared" si="15"/>
        <v>0</v>
      </c>
      <c r="AD30" s="20" t="s">
        <v>54</v>
      </c>
      <c r="AE30" s="13"/>
      <c r="AF30" s="92">
        <v>104</v>
      </c>
    </row>
    <row r="31" spans="1:41" ht="17.25" thickBot="1" x14ac:dyDescent="0.35">
      <c r="A31" s="22" t="str">
        <f t="shared" si="16"/>
        <v xml:space="preserve"> </v>
      </c>
      <c r="B31" s="4">
        <v>124</v>
      </c>
      <c r="C31" s="7"/>
      <c r="F31" s="4">
        <v>224</v>
      </c>
      <c r="G31" s="8">
        <v>0</v>
      </c>
      <c r="I31" s="22" t="str">
        <f t="shared" si="0"/>
        <v xml:space="preserve"> </v>
      </c>
      <c r="J31" s="63">
        <f t="shared" si="17"/>
        <v>128</v>
      </c>
      <c r="K31" s="61">
        <f t="shared" si="2"/>
        <v>0</v>
      </c>
      <c r="L31" s="57">
        <f t="shared" si="18"/>
        <v>77</v>
      </c>
      <c r="M31" s="58">
        <f t="shared" si="3"/>
        <v>77</v>
      </c>
      <c r="N31" s="93">
        <f t="shared" si="4"/>
        <v>1</v>
      </c>
      <c r="O31" s="95">
        <f t="shared" si="5"/>
        <v>0</v>
      </c>
      <c r="P31" s="14"/>
      <c r="Q31" s="65">
        <f t="shared" si="6"/>
        <v>0</v>
      </c>
      <c r="R31" s="66" t="b">
        <f t="shared" si="7"/>
        <v>0</v>
      </c>
      <c r="S31" s="66" t="b">
        <f t="shared" si="8"/>
        <v>0</v>
      </c>
      <c r="T31" s="66" t="b">
        <f t="shared" si="9"/>
        <v>0</v>
      </c>
      <c r="U31" s="66" t="b">
        <f t="shared" si="10"/>
        <v>0</v>
      </c>
      <c r="V31" s="65">
        <f t="shared" si="11"/>
        <v>0</v>
      </c>
      <c r="W31" s="66" t="b">
        <f t="shared" si="12"/>
        <v>0</v>
      </c>
      <c r="X31" s="66" t="b">
        <f t="shared" si="13"/>
        <v>0</v>
      </c>
      <c r="Y31" s="66" t="b">
        <f t="shared" si="14"/>
        <v>0</v>
      </c>
      <c r="Z31" s="66" t="b">
        <f t="shared" si="15"/>
        <v>0</v>
      </c>
      <c r="AD31" s="9"/>
      <c r="AH31" s="14" t="s">
        <v>19</v>
      </c>
      <c r="AI31" s="14" t="s">
        <v>20</v>
      </c>
    </row>
    <row r="32" spans="1:41" ht="17.25" thickBot="1" x14ac:dyDescent="0.35">
      <c r="A32" s="22" t="str">
        <f t="shared" si="16"/>
        <v xml:space="preserve"> </v>
      </c>
      <c r="B32" s="4">
        <v>125</v>
      </c>
      <c r="C32" s="7"/>
      <c r="F32" s="4">
        <v>225</v>
      </c>
      <c r="G32" s="8">
        <v>0</v>
      </c>
      <c r="I32" s="22" t="str">
        <f t="shared" si="0"/>
        <v xml:space="preserve"> </v>
      </c>
      <c r="J32" s="63">
        <f t="shared" si="17"/>
        <v>129</v>
      </c>
      <c r="K32" s="61">
        <f t="shared" si="2"/>
        <v>0</v>
      </c>
      <c r="L32" s="57">
        <f t="shared" si="18"/>
        <v>77</v>
      </c>
      <c r="M32" s="58">
        <f t="shared" si="3"/>
        <v>77</v>
      </c>
      <c r="N32" s="93">
        <f t="shared" si="4"/>
        <v>1</v>
      </c>
      <c r="O32" s="95">
        <f t="shared" si="5"/>
        <v>0</v>
      </c>
      <c r="P32" s="14"/>
      <c r="Q32" s="65">
        <f t="shared" si="6"/>
        <v>0</v>
      </c>
      <c r="R32" s="66" t="b">
        <f t="shared" si="7"/>
        <v>0</v>
      </c>
      <c r="S32" s="66" t="b">
        <f t="shared" si="8"/>
        <v>0</v>
      </c>
      <c r="T32" s="66" t="b">
        <f t="shared" si="9"/>
        <v>0</v>
      </c>
      <c r="U32" s="66" t="b">
        <f t="shared" si="10"/>
        <v>0</v>
      </c>
      <c r="V32" s="65">
        <f t="shared" si="11"/>
        <v>0</v>
      </c>
      <c r="W32" s="66" t="b">
        <f t="shared" si="12"/>
        <v>0</v>
      </c>
      <c r="X32" s="66" t="b">
        <f t="shared" si="13"/>
        <v>0</v>
      </c>
      <c r="Y32" s="66" t="b">
        <f t="shared" si="14"/>
        <v>0</v>
      </c>
      <c r="Z32" s="66" t="b">
        <f t="shared" si="15"/>
        <v>0</v>
      </c>
      <c r="AD32" s="15" t="s">
        <v>55</v>
      </c>
      <c r="AE32" s="13"/>
      <c r="AF32" s="17">
        <f>VLOOKUP(G3,$I$5:$M$42,5,0)</f>
        <v>77</v>
      </c>
      <c r="AH32" s="50">
        <f>VLOOKUP(G3,$I$5:$O$42,6,0)</f>
        <v>0</v>
      </c>
      <c r="AI32" s="51">
        <f>VLOOKUP(G3,$I$5:$O$42,7,0)</f>
        <v>0</v>
      </c>
    </row>
    <row r="33" spans="1:41" ht="17.25" thickBot="1" x14ac:dyDescent="0.35">
      <c r="A33" s="22" t="str">
        <f t="shared" si="16"/>
        <v xml:space="preserve"> </v>
      </c>
      <c r="B33" s="4">
        <v>126</v>
      </c>
      <c r="C33" s="7"/>
      <c r="F33" s="4">
        <v>226</v>
      </c>
      <c r="G33" s="8">
        <v>0</v>
      </c>
      <c r="I33" s="22" t="str">
        <f t="shared" si="0"/>
        <v xml:space="preserve"> </v>
      </c>
      <c r="J33" s="63">
        <f t="shared" si="17"/>
        <v>130</v>
      </c>
      <c r="K33" s="61">
        <f t="shared" si="2"/>
        <v>0</v>
      </c>
      <c r="L33" s="57">
        <f t="shared" si="18"/>
        <v>77</v>
      </c>
      <c r="M33" s="58">
        <f t="shared" si="3"/>
        <v>77</v>
      </c>
      <c r="N33" s="93">
        <f t="shared" si="4"/>
        <v>1</v>
      </c>
      <c r="O33" s="95">
        <f t="shared" si="5"/>
        <v>0</v>
      </c>
      <c r="P33" s="14"/>
      <c r="Q33" s="65">
        <f t="shared" si="6"/>
        <v>0</v>
      </c>
      <c r="R33" s="66" t="b">
        <f t="shared" si="7"/>
        <v>0</v>
      </c>
      <c r="S33" s="66" t="b">
        <f t="shared" si="8"/>
        <v>0</v>
      </c>
      <c r="T33" s="66" t="b">
        <f t="shared" si="9"/>
        <v>0</v>
      </c>
      <c r="U33" s="66" t="b">
        <f t="shared" si="10"/>
        <v>0</v>
      </c>
      <c r="V33" s="65">
        <f t="shared" si="11"/>
        <v>0</v>
      </c>
      <c r="W33" s="66" t="b">
        <f t="shared" si="12"/>
        <v>0</v>
      </c>
      <c r="X33" s="66" t="b">
        <f t="shared" si="13"/>
        <v>0</v>
      </c>
      <c r="Y33" s="66" t="b">
        <f t="shared" si="14"/>
        <v>0</v>
      </c>
      <c r="Z33" s="66" t="b">
        <f t="shared" si="15"/>
        <v>0</v>
      </c>
      <c r="AD33" s="16" t="s">
        <v>56</v>
      </c>
      <c r="AE33" s="13"/>
      <c r="AF33" s="17">
        <f>VLOOKUP(G3,$I$5:$M$42,4,0)</f>
        <v>50</v>
      </c>
      <c r="AI33" s="49" t="s">
        <v>53</v>
      </c>
    </row>
    <row r="34" spans="1:41" s="2" customFormat="1" ht="16.5" x14ac:dyDescent="0.3">
      <c r="A34" s="22" t="str">
        <f t="shared" si="16"/>
        <v xml:space="preserve"> </v>
      </c>
      <c r="B34" s="4">
        <v>127</v>
      </c>
      <c r="C34" s="7"/>
      <c r="D34" s="1"/>
      <c r="E34" s="1"/>
      <c r="F34" s="4">
        <v>227</v>
      </c>
      <c r="G34" s="8">
        <v>0</v>
      </c>
      <c r="H34" s="1"/>
      <c r="I34" s="19"/>
      <c r="J34" s="63">
        <f t="shared" si="17"/>
        <v>131</v>
      </c>
      <c r="K34" s="61">
        <f t="shared" si="2"/>
        <v>0</v>
      </c>
      <c r="L34" s="57">
        <f t="shared" si="18"/>
        <v>77</v>
      </c>
      <c r="M34" s="58">
        <f t="shared" si="3"/>
        <v>77</v>
      </c>
      <c r="N34" s="93">
        <f t="shared" si="4"/>
        <v>1</v>
      </c>
      <c r="O34" s="95">
        <f t="shared" si="5"/>
        <v>0</v>
      </c>
      <c r="P34" s="14"/>
      <c r="Q34" s="65">
        <f t="shared" si="6"/>
        <v>0</v>
      </c>
      <c r="R34" s="66" t="b">
        <f t="shared" si="7"/>
        <v>0</v>
      </c>
      <c r="S34" s="66" t="b">
        <f t="shared" si="8"/>
        <v>0</v>
      </c>
      <c r="T34" s="66" t="b">
        <f t="shared" si="9"/>
        <v>0</v>
      </c>
      <c r="U34" s="66" t="b">
        <f t="shared" si="10"/>
        <v>0</v>
      </c>
      <c r="V34" s="65">
        <f t="shared" si="11"/>
        <v>0</v>
      </c>
      <c r="W34" s="66" t="b">
        <f t="shared" si="12"/>
        <v>0</v>
      </c>
      <c r="X34" s="66" t="b">
        <f t="shared" si="13"/>
        <v>0</v>
      </c>
      <c r="Y34" s="66" t="b">
        <f t="shared" si="14"/>
        <v>0</v>
      </c>
      <c r="Z34" s="66" t="b">
        <f t="shared" si="15"/>
        <v>0</v>
      </c>
      <c r="AB34" s="6"/>
      <c r="AC34" s="1"/>
      <c r="AD34" s="18"/>
      <c r="AE34" s="18"/>
      <c r="AF34" s="18"/>
      <c r="AG34" s="18"/>
      <c r="AH34" s="18"/>
      <c r="AI34" s="18"/>
      <c r="AJ34" s="18"/>
      <c r="AL34" s="1"/>
      <c r="AM34" s="1"/>
      <c r="AN34" s="1"/>
      <c r="AO34" s="1"/>
    </row>
    <row r="35" spans="1:41" s="2" customFormat="1" ht="16.5" x14ac:dyDescent="0.3">
      <c r="A35" s="22" t="str">
        <f t="shared" si="16"/>
        <v xml:space="preserve"> </v>
      </c>
      <c r="B35" s="4">
        <v>128</v>
      </c>
      <c r="C35" s="7"/>
      <c r="D35" s="1"/>
      <c r="E35" s="1"/>
      <c r="F35" s="4">
        <v>228</v>
      </c>
      <c r="G35" s="8">
        <v>0</v>
      </c>
      <c r="H35" s="1"/>
      <c r="I35" s="19"/>
      <c r="J35" s="63">
        <f t="shared" si="17"/>
        <v>132</v>
      </c>
      <c r="K35" s="61">
        <f t="shared" si="2"/>
        <v>0</v>
      </c>
      <c r="L35" s="57">
        <f t="shared" si="18"/>
        <v>77</v>
      </c>
      <c r="M35" s="58">
        <f t="shared" si="3"/>
        <v>77</v>
      </c>
      <c r="N35" s="93">
        <f t="shared" si="4"/>
        <v>1</v>
      </c>
      <c r="O35" s="95">
        <f t="shared" si="5"/>
        <v>0</v>
      </c>
      <c r="P35" s="14"/>
      <c r="Q35" s="65">
        <f t="shared" si="6"/>
        <v>0</v>
      </c>
      <c r="R35" s="66" t="b">
        <f t="shared" si="7"/>
        <v>0</v>
      </c>
      <c r="S35" s="66" t="b">
        <f t="shared" si="8"/>
        <v>0</v>
      </c>
      <c r="T35" s="66" t="b">
        <f t="shared" si="9"/>
        <v>0</v>
      </c>
      <c r="U35" s="66" t="b">
        <f t="shared" si="10"/>
        <v>0</v>
      </c>
      <c r="V35" s="65">
        <f t="shared" si="11"/>
        <v>0</v>
      </c>
      <c r="W35" s="66" t="b">
        <f t="shared" si="12"/>
        <v>0</v>
      </c>
      <c r="X35" s="66" t="b">
        <f t="shared" si="13"/>
        <v>0</v>
      </c>
      <c r="Y35" s="66" t="b">
        <f t="shared" si="14"/>
        <v>0</v>
      </c>
      <c r="Z35" s="66" t="b">
        <f t="shared" si="15"/>
        <v>0</v>
      </c>
      <c r="AB35" s="6"/>
      <c r="AC35" s="1"/>
      <c r="AD35" s="18"/>
      <c r="AE35" s="18"/>
      <c r="AF35" s="18"/>
      <c r="AG35" s="18"/>
      <c r="AH35" s="18"/>
      <c r="AI35" s="18"/>
      <c r="AJ35" s="18"/>
      <c r="AL35" s="1"/>
      <c r="AM35" s="1"/>
      <c r="AN35" s="1"/>
      <c r="AO35" s="1"/>
    </row>
    <row r="36" spans="1:41" s="2" customFormat="1" x14ac:dyDescent="0.25">
      <c r="A36" s="19"/>
      <c r="B36" s="4">
        <v>129</v>
      </c>
      <c r="C36" s="7"/>
      <c r="D36" s="1"/>
      <c r="E36" s="1"/>
      <c r="F36" s="4">
        <v>229</v>
      </c>
      <c r="G36" s="8">
        <v>0</v>
      </c>
      <c r="H36" s="1"/>
      <c r="I36" s="19"/>
      <c r="J36" s="63">
        <f t="shared" si="17"/>
        <v>133</v>
      </c>
      <c r="K36" s="61">
        <f t="shared" si="2"/>
        <v>0</v>
      </c>
      <c r="L36" s="57">
        <f t="shared" si="18"/>
        <v>77</v>
      </c>
      <c r="M36" s="58">
        <f t="shared" si="3"/>
        <v>77</v>
      </c>
      <c r="N36" s="93">
        <f t="shared" si="4"/>
        <v>1</v>
      </c>
      <c r="O36" s="95">
        <f t="shared" si="5"/>
        <v>0</v>
      </c>
      <c r="P36" s="14"/>
      <c r="Q36" s="65">
        <f t="shared" si="6"/>
        <v>0</v>
      </c>
      <c r="R36" s="66" t="b">
        <f t="shared" si="7"/>
        <v>0</v>
      </c>
      <c r="S36" s="66" t="b">
        <f t="shared" si="8"/>
        <v>0</v>
      </c>
      <c r="T36" s="66" t="b">
        <f t="shared" si="9"/>
        <v>0</v>
      </c>
      <c r="U36" s="66" t="b">
        <f t="shared" si="10"/>
        <v>0</v>
      </c>
      <c r="V36" s="65">
        <f t="shared" si="11"/>
        <v>0</v>
      </c>
      <c r="W36" s="66" t="b">
        <f t="shared" si="12"/>
        <v>0</v>
      </c>
      <c r="X36" s="66" t="b">
        <f t="shared" si="13"/>
        <v>0</v>
      </c>
      <c r="Y36" s="66" t="b">
        <f t="shared" si="14"/>
        <v>0</v>
      </c>
      <c r="Z36" s="66" t="b">
        <f t="shared" si="15"/>
        <v>0</v>
      </c>
      <c r="AB36" s="6"/>
      <c r="AC36" s="1"/>
      <c r="AD36" s="18"/>
      <c r="AE36" s="18"/>
      <c r="AF36" s="18"/>
      <c r="AG36" s="18"/>
      <c r="AH36" s="18"/>
      <c r="AI36" s="18"/>
      <c r="AJ36" s="18"/>
      <c r="AL36" s="1"/>
      <c r="AM36" s="1"/>
      <c r="AN36" s="1"/>
      <c r="AO36" s="1"/>
    </row>
    <row r="37" spans="1:41" s="2" customFormat="1" x14ac:dyDescent="0.25">
      <c r="A37" s="19"/>
      <c r="B37" s="4">
        <v>130</v>
      </c>
      <c r="C37" s="7"/>
      <c r="D37" s="1"/>
      <c r="E37" s="1"/>
      <c r="F37" s="4">
        <v>230</v>
      </c>
      <c r="G37" s="8">
        <v>0</v>
      </c>
      <c r="H37" s="1"/>
      <c r="I37" s="19"/>
      <c r="J37" s="63">
        <f t="shared" si="17"/>
        <v>134</v>
      </c>
      <c r="K37" s="61">
        <f t="shared" si="2"/>
        <v>0</v>
      </c>
      <c r="L37" s="57">
        <f t="shared" si="18"/>
        <v>77</v>
      </c>
      <c r="M37" s="58">
        <f t="shared" si="3"/>
        <v>77</v>
      </c>
      <c r="N37" s="93">
        <f t="shared" si="4"/>
        <v>1</v>
      </c>
      <c r="O37" s="95">
        <f t="shared" si="5"/>
        <v>0</v>
      </c>
      <c r="P37" s="14"/>
      <c r="Q37" s="65">
        <f t="shared" si="6"/>
        <v>0</v>
      </c>
      <c r="R37" s="66" t="b">
        <f t="shared" si="7"/>
        <v>0</v>
      </c>
      <c r="S37" s="66" t="b">
        <f t="shared" si="8"/>
        <v>0</v>
      </c>
      <c r="T37" s="66" t="b">
        <f t="shared" si="9"/>
        <v>0</v>
      </c>
      <c r="U37" s="66" t="b">
        <f t="shared" si="10"/>
        <v>0</v>
      </c>
      <c r="V37" s="65">
        <f t="shared" si="11"/>
        <v>0</v>
      </c>
      <c r="W37" s="66" t="b">
        <f t="shared" si="12"/>
        <v>0</v>
      </c>
      <c r="X37" s="66" t="b">
        <f t="shared" si="13"/>
        <v>0</v>
      </c>
      <c r="Y37" s="66" t="b">
        <f t="shared" si="14"/>
        <v>0</v>
      </c>
      <c r="Z37" s="66" t="b">
        <f t="shared" si="15"/>
        <v>0</v>
      </c>
      <c r="AB37" s="6"/>
      <c r="AC37" s="1"/>
      <c r="AD37" s="18"/>
      <c r="AE37" s="18"/>
      <c r="AF37" s="18"/>
      <c r="AG37" s="18"/>
      <c r="AH37" s="18"/>
      <c r="AI37" s="18"/>
      <c r="AJ37" s="18"/>
      <c r="AL37" s="1"/>
      <c r="AM37" s="1"/>
      <c r="AN37" s="1"/>
      <c r="AO37" s="1"/>
    </row>
    <row r="38" spans="1:41" s="2" customFormat="1" x14ac:dyDescent="0.25">
      <c r="A38" s="19"/>
      <c r="B38" s="4">
        <v>131</v>
      </c>
      <c r="C38" s="7"/>
      <c r="D38" s="1"/>
      <c r="E38" s="1"/>
      <c r="F38" s="4">
        <v>231</v>
      </c>
      <c r="G38" s="8">
        <v>0</v>
      </c>
      <c r="H38" s="1"/>
      <c r="I38" s="19"/>
      <c r="J38" s="63">
        <f t="shared" si="17"/>
        <v>135</v>
      </c>
      <c r="K38" s="61">
        <f t="shared" si="2"/>
        <v>0</v>
      </c>
      <c r="L38" s="57">
        <f t="shared" si="18"/>
        <v>77</v>
      </c>
      <c r="M38" s="58">
        <f t="shared" si="3"/>
        <v>77</v>
      </c>
      <c r="N38" s="93">
        <f t="shared" si="4"/>
        <v>1</v>
      </c>
      <c r="O38" s="95">
        <f t="shared" si="5"/>
        <v>0</v>
      </c>
      <c r="P38" s="14"/>
      <c r="Q38" s="65">
        <f t="shared" si="6"/>
        <v>0</v>
      </c>
      <c r="R38" s="66" t="b">
        <f t="shared" si="7"/>
        <v>0</v>
      </c>
      <c r="S38" s="66" t="b">
        <f t="shared" si="8"/>
        <v>0</v>
      </c>
      <c r="T38" s="66" t="b">
        <f t="shared" si="9"/>
        <v>0</v>
      </c>
      <c r="U38" s="66" t="b">
        <f t="shared" si="10"/>
        <v>0</v>
      </c>
      <c r="V38" s="65">
        <f t="shared" si="11"/>
        <v>0</v>
      </c>
      <c r="W38" s="66" t="b">
        <f t="shared" si="12"/>
        <v>0</v>
      </c>
      <c r="X38" s="66" t="b">
        <f t="shared" si="13"/>
        <v>0</v>
      </c>
      <c r="Y38" s="66" t="b">
        <f t="shared" si="14"/>
        <v>0</v>
      </c>
      <c r="Z38" s="66" t="b">
        <f t="shared" si="15"/>
        <v>0</v>
      </c>
      <c r="AB38" s="6"/>
      <c r="AC38" s="1"/>
      <c r="AD38" s="18"/>
      <c r="AE38" s="18"/>
      <c r="AF38" s="18"/>
      <c r="AG38" s="18"/>
      <c r="AH38" s="18"/>
      <c r="AI38" s="18"/>
      <c r="AJ38" s="18"/>
      <c r="AL38" s="1"/>
      <c r="AM38" s="1"/>
      <c r="AN38" s="1"/>
      <c r="AO38" s="1"/>
    </row>
    <row r="39" spans="1:41" s="2" customFormat="1" x14ac:dyDescent="0.25">
      <c r="A39" s="19"/>
      <c r="B39" s="4">
        <v>132</v>
      </c>
      <c r="C39" s="7"/>
      <c r="D39" s="1"/>
      <c r="E39" s="1"/>
      <c r="F39" s="4">
        <v>232</v>
      </c>
      <c r="G39" s="8">
        <v>0</v>
      </c>
      <c r="H39" s="1"/>
      <c r="I39" s="19"/>
      <c r="J39" s="63">
        <f t="shared" si="17"/>
        <v>136</v>
      </c>
      <c r="K39" s="61">
        <f t="shared" si="2"/>
        <v>0</v>
      </c>
      <c r="L39" s="57">
        <f t="shared" si="18"/>
        <v>77</v>
      </c>
      <c r="M39" s="58">
        <f t="shared" si="3"/>
        <v>77</v>
      </c>
      <c r="N39" s="93">
        <f t="shared" si="4"/>
        <v>1</v>
      </c>
      <c r="O39" s="95">
        <f t="shared" si="5"/>
        <v>0</v>
      </c>
      <c r="P39" s="14"/>
      <c r="Q39" s="65">
        <f t="shared" si="6"/>
        <v>0</v>
      </c>
      <c r="R39" s="66" t="b">
        <f t="shared" si="7"/>
        <v>0</v>
      </c>
      <c r="S39" s="66" t="b">
        <f t="shared" si="8"/>
        <v>0</v>
      </c>
      <c r="T39" s="66" t="b">
        <f t="shared" si="9"/>
        <v>0</v>
      </c>
      <c r="U39" s="66" t="b">
        <f t="shared" si="10"/>
        <v>0</v>
      </c>
      <c r="V39" s="65">
        <f t="shared" si="11"/>
        <v>0</v>
      </c>
      <c r="W39" s="66" t="b">
        <f t="shared" si="12"/>
        <v>0</v>
      </c>
      <c r="X39" s="66" t="b">
        <f t="shared" si="13"/>
        <v>0</v>
      </c>
      <c r="Y39" s="66" t="b">
        <f t="shared" si="14"/>
        <v>0</v>
      </c>
      <c r="Z39" s="66" t="b">
        <f t="shared" si="15"/>
        <v>0</v>
      </c>
      <c r="AB39" s="6"/>
      <c r="AC39" s="1"/>
      <c r="AD39" s="18"/>
      <c r="AE39" s="18"/>
      <c r="AF39" s="18"/>
      <c r="AG39" s="18"/>
      <c r="AH39" s="18"/>
      <c r="AI39" s="18"/>
      <c r="AJ39" s="18"/>
      <c r="AL39" s="1"/>
      <c r="AM39" s="1"/>
      <c r="AN39" s="1"/>
      <c r="AO39" s="1"/>
    </row>
    <row r="40" spans="1:41" s="2" customFormat="1" x14ac:dyDescent="0.25">
      <c r="A40" s="19"/>
      <c r="B40" s="4">
        <v>133</v>
      </c>
      <c r="C40" s="7"/>
      <c r="D40" s="1"/>
      <c r="E40" s="1"/>
      <c r="F40" s="4">
        <v>233</v>
      </c>
      <c r="G40" s="8">
        <v>0</v>
      </c>
      <c r="H40" s="1"/>
      <c r="I40" s="19"/>
      <c r="J40" s="63">
        <f t="shared" si="17"/>
        <v>137</v>
      </c>
      <c r="K40" s="61">
        <f t="shared" si="2"/>
        <v>0</v>
      </c>
      <c r="L40" s="57">
        <f t="shared" si="18"/>
        <v>77</v>
      </c>
      <c r="M40" s="58">
        <f t="shared" si="3"/>
        <v>77</v>
      </c>
      <c r="N40" s="93">
        <f t="shared" si="4"/>
        <v>1</v>
      </c>
      <c r="O40" s="95">
        <f t="shared" si="5"/>
        <v>0</v>
      </c>
      <c r="P40" s="14"/>
      <c r="Q40" s="65">
        <f t="shared" si="6"/>
        <v>0</v>
      </c>
      <c r="R40" s="66" t="b">
        <f t="shared" si="7"/>
        <v>0</v>
      </c>
      <c r="S40" s="66" t="b">
        <f t="shared" si="8"/>
        <v>0</v>
      </c>
      <c r="T40" s="66" t="b">
        <f t="shared" si="9"/>
        <v>0</v>
      </c>
      <c r="U40" s="66" t="b">
        <f t="shared" si="10"/>
        <v>0</v>
      </c>
      <c r="V40" s="65">
        <f t="shared" si="11"/>
        <v>0</v>
      </c>
      <c r="W40" s="66" t="b">
        <f t="shared" si="12"/>
        <v>0</v>
      </c>
      <c r="X40" s="66" t="b">
        <f t="shared" si="13"/>
        <v>0</v>
      </c>
      <c r="Y40" s="66" t="b">
        <f t="shared" si="14"/>
        <v>0</v>
      </c>
      <c r="Z40" s="66" t="b">
        <f t="shared" si="15"/>
        <v>0</v>
      </c>
      <c r="AB40" s="6"/>
      <c r="AC40" s="1"/>
      <c r="AD40" s="18"/>
      <c r="AE40" s="18"/>
      <c r="AF40" s="18"/>
      <c r="AG40" s="18"/>
      <c r="AH40" s="18"/>
      <c r="AI40" s="18"/>
      <c r="AJ40" s="18"/>
      <c r="AL40" s="1"/>
      <c r="AM40" s="1"/>
      <c r="AN40" s="1"/>
      <c r="AO40" s="1"/>
    </row>
    <row r="41" spans="1:41" s="2" customFormat="1" x14ac:dyDescent="0.25">
      <c r="A41" s="19"/>
      <c r="B41" s="4">
        <v>134</v>
      </c>
      <c r="C41" s="7"/>
      <c r="D41" s="1"/>
      <c r="E41" s="1"/>
      <c r="F41" s="4">
        <v>234</v>
      </c>
      <c r="G41" s="8">
        <v>0</v>
      </c>
      <c r="H41" s="1"/>
      <c r="I41" s="19"/>
      <c r="J41" s="63">
        <f t="shared" si="17"/>
        <v>138</v>
      </c>
      <c r="K41" s="61">
        <f t="shared" si="2"/>
        <v>0</v>
      </c>
      <c r="L41" s="57">
        <f t="shared" si="18"/>
        <v>77</v>
      </c>
      <c r="M41" s="58">
        <f t="shared" si="3"/>
        <v>77</v>
      </c>
      <c r="N41" s="93">
        <f t="shared" si="4"/>
        <v>1</v>
      </c>
      <c r="O41" s="95">
        <f t="shared" si="5"/>
        <v>0</v>
      </c>
      <c r="P41" s="14"/>
      <c r="Q41" s="65">
        <f t="shared" si="6"/>
        <v>0</v>
      </c>
      <c r="R41" s="66" t="b">
        <f t="shared" si="7"/>
        <v>0</v>
      </c>
      <c r="S41" s="66" t="b">
        <f t="shared" si="8"/>
        <v>0</v>
      </c>
      <c r="T41" s="66" t="b">
        <f t="shared" si="9"/>
        <v>0</v>
      </c>
      <c r="U41" s="66" t="b">
        <f t="shared" si="10"/>
        <v>0</v>
      </c>
      <c r="V41" s="65">
        <f t="shared" si="11"/>
        <v>0</v>
      </c>
      <c r="W41" s="66" t="b">
        <f t="shared" si="12"/>
        <v>0</v>
      </c>
      <c r="X41" s="66" t="b">
        <f t="shared" si="13"/>
        <v>0</v>
      </c>
      <c r="Y41" s="66" t="b">
        <f t="shared" si="14"/>
        <v>0</v>
      </c>
      <c r="Z41" s="66" t="b">
        <f t="shared" si="15"/>
        <v>0</v>
      </c>
      <c r="AB41" s="6"/>
      <c r="AC41" s="1"/>
      <c r="AL41" s="1"/>
      <c r="AM41" s="1"/>
      <c r="AN41" s="1"/>
      <c r="AO41" s="1"/>
    </row>
    <row r="42" spans="1:41" s="2" customFormat="1" x14ac:dyDescent="0.25">
      <c r="A42" s="19"/>
      <c r="B42" s="4">
        <v>135</v>
      </c>
      <c r="C42" s="7"/>
      <c r="D42" s="1"/>
      <c r="E42" s="1"/>
      <c r="F42" s="4">
        <v>235</v>
      </c>
      <c r="G42" s="8">
        <v>0</v>
      </c>
      <c r="H42" s="1"/>
      <c r="I42" s="19"/>
      <c r="J42" s="64">
        <f t="shared" si="17"/>
        <v>139</v>
      </c>
      <c r="K42" s="62">
        <f t="shared" si="2"/>
        <v>0</v>
      </c>
      <c r="L42" s="59">
        <f t="shared" si="18"/>
        <v>77</v>
      </c>
      <c r="M42" s="60">
        <f t="shared" si="3"/>
        <v>77</v>
      </c>
      <c r="N42" s="93">
        <f t="shared" si="4"/>
        <v>1</v>
      </c>
      <c r="O42" s="95">
        <f t="shared" si="5"/>
        <v>0</v>
      </c>
      <c r="P42" s="14"/>
      <c r="Q42" s="65">
        <f t="shared" si="6"/>
        <v>0</v>
      </c>
      <c r="R42" s="66" t="b">
        <f t="shared" si="7"/>
        <v>0</v>
      </c>
      <c r="S42" s="66" t="b">
        <f t="shared" si="8"/>
        <v>0</v>
      </c>
      <c r="T42" s="66" t="b">
        <f t="shared" si="9"/>
        <v>0</v>
      </c>
      <c r="U42" s="66" t="b">
        <f t="shared" si="10"/>
        <v>0</v>
      </c>
      <c r="V42" s="65">
        <f t="shared" si="11"/>
        <v>0</v>
      </c>
      <c r="W42" s="66" t="b">
        <f t="shared" si="12"/>
        <v>0</v>
      </c>
      <c r="X42" s="66" t="b">
        <f t="shared" si="13"/>
        <v>0</v>
      </c>
      <c r="Y42" s="66" t="b">
        <f t="shared" si="14"/>
        <v>0</v>
      </c>
      <c r="Z42" s="66" t="b">
        <f t="shared" si="15"/>
        <v>0</v>
      </c>
      <c r="AB42" s="6"/>
      <c r="AC42" s="1"/>
      <c r="AL42" s="1"/>
      <c r="AM42" s="1"/>
      <c r="AN42" s="1"/>
      <c r="AO42" s="1"/>
    </row>
    <row r="43" spans="1:41" s="2" customFormat="1" x14ac:dyDescent="0.25">
      <c r="A43" s="19"/>
      <c r="B43" s="1"/>
      <c r="D43" s="1"/>
      <c r="E43" s="1"/>
      <c r="F43" s="1"/>
      <c r="H43" s="1"/>
      <c r="AB43" s="6"/>
      <c r="AC43" s="1"/>
      <c r="AL43" s="1"/>
      <c r="AM43" s="1"/>
      <c r="AN43" s="1"/>
      <c r="AO43" s="1"/>
    </row>
    <row r="44" spans="1:41" s="2" customFormat="1" x14ac:dyDescent="0.25">
      <c r="A44" s="19"/>
      <c r="B44" s="1"/>
      <c r="D44" s="1"/>
      <c r="E44" s="1"/>
      <c r="F44" s="1"/>
      <c r="H44" s="1"/>
      <c r="AB44" s="6"/>
      <c r="AC44" s="1"/>
      <c r="AL44" s="1"/>
      <c r="AM44" s="1"/>
      <c r="AN44" s="1"/>
      <c r="AO44" s="1"/>
    </row>
  </sheetData>
  <sheetProtection sheet="1" selectLockedCells="1"/>
  <mergeCells count="51">
    <mergeCell ref="AF5:AH5"/>
    <mergeCell ref="AI5:AK5"/>
    <mergeCell ref="AF6:AH6"/>
    <mergeCell ref="J1:O1"/>
    <mergeCell ref="AB1:AK1"/>
    <mergeCell ref="C2:G2"/>
    <mergeCell ref="J2:J3"/>
    <mergeCell ref="K2:K3"/>
    <mergeCell ref="L2:M2"/>
    <mergeCell ref="N2:O2"/>
    <mergeCell ref="AB2:AB3"/>
    <mergeCell ref="AC2:AD2"/>
    <mergeCell ref="AF2:AH3"/>
    <mergeCell ref="AI2:AK3"/>
    <mergeCell ref="AI6:AK6"/>
    <mergeCell ref="AF8:AH8"/>
    <mergeCell ref="AI8:AK8"/>
    <mergeCell ref="AF9:AH9"/>
    <mergeCell ref="AI9:AK9"/>
    <mergeCell ref="AF7:AH7"/>
    <mergeCell ref="AI7:AK7"/>
    <mergeCell ref="AF10:AH10"/>
    <mergeCell ref="AI10:AK10"/>
    <mergeCell ref="AF11:AH11"/>
    <mergeCell ref="AI11:AK11"/>
    <mergeCell ref="AF12:AH12"/>
    <mergeCell ref="AI12:AK12"/>
    <mergeCell ref="AF13:AH13"/>
    <mergeCell ref="AI13:AK13"/>
    <mergeCell ref="AF14:AH14"/>
    <mergeCell ref="AI14:AK14"/>
    <mergeCell ref="AF15:AH15"/>
    <mergeCell ref="AI15:AK15"/>
    <mergeCell ref="AF16:AH16"/>
    <mergeCell ref="AI16:AK16"/>
    <mergeCell ref="AF17:AH17"/>
    <mergeCell ref="AI17:AK17"/>
    <mergeCell ref="AF18:AH18"/>
    <mergeCell ref="AI18:AK18"/>
    <mergeCell ref="AF19:AH19"/>
    <mergeCell ref="AI19:AK19"/>
    <mergeCell ref="AF23:AH23"/>
    <mergeCell ref="AI23:AK23"/>
    <mergeCell ref="AH26:AI27"/>
    <mergeCell ref="AH28:AI28"/>
    <mergeCell ref="AF20:AH20"/>
    <mergeCell ref="AI20:AK20"/>
    <mergeCell ref="AF21:AH21"/>
    <mergeCell ref="AI21:AK21"/>
    <mergeCell ref="AF22:AH22"/>
    <mergeCell ref="AI22:AK22"/>
  </mergeCells>
  <conditionalFormatting sqref="K2 K5:K1048576">
    <cfRule type="cellIs" dxfId="19" priority="4" operator="equal">
      <formula>$AC$7</formula>
    </cfRule>
  </conditionalFormatting>
  <conditionalFormatting sqref="I5:I42">
    <cfRule type="cellIs" dxfId="18" priority="5" operator="equal">
      <formula>$G$3</formula>
    </cfRule>
  </conditionalFormatting>
  <conditionalFormatting sqref="A7:A44">
    <cfRule type="cellIs" dxfId="17" priority="3" operator="equal">
      <formula>$G$3</formula>
    </cfRule>
  </conditionalFormatting>
  <conditionalFormatting sqref="Q2:Z42">
    <cfRule type="cellIs" dxfId="16" priority="2" operator="equal">
      <formula>TRUE</formula>
    </cfRule>
  </conditionalFormatting>
  <conditionalFormatting sqref="N5:O42">
    <cfRule type="cellIs" dxfId="15" priority="1" operator="equal">
      <formula>1</formula>
    </cfRule>
  </conditionalFormatting>
  <dataValidations count="1">
    <dataValidation type="list" allowBlank="1" showInputMessage="1" showErrorMessage="1" sqref="AF30" xr:uid="{E482F8BA-559B-4F74-A113-4A1A883906B2}">
      <formula1>$J$5:$J$42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9C98-3B4B-4DB0-A37F-41484FBA9F01}">
  <sheetPr>
    <tabColor theme="4" tint="-0.249977111117893"/>
  </sheetPr>
  <dimension ref="A1:AO44"/>
  <sheetViews>
    <sheetView tabSelected="1" zoomScaleNormal="100" workbookViewId="0">
      <pane ySplit="3" topLeftCell="A4" activePane="bottomLeft" state="frozen"/>
      <selection pane="bottomLeft" activeCell="G8" sqref="G8"/>
    </sheetView>
  </sheetViews>
  <sheetFormatPr baseColWidth="10" defaultColWidth="8.85546875" defaultRowHeight="15" x14ac:dyDescent="0.25"/>
  <cols>
    <col min="1" max="1" width="3.7109375" style="1" customWidth="1"/>
    <col min="2" max="2" width="4.28515625" style="1" customWidth="1"/>
    <col min="3" max="3" width="9.42578125" style="2" customWidth="1"/>
    <col min="4" max="4" width="2.7109375" style="1" hidden="1" customWidth="1"/>
    <col min="5" max="5" width="2" style="1" hidden="1" customWidth="1"/>
    <col min="6" max="6" width="6.85546875" style="1" customWidth="1"/>
    <col min="7" max="7" width="9.5703125" style="2" customWidth="1"/>
    <col min="8" max="8" width="2" style="1" customWidth="1"/>
    <col min="9" max="9" width="3.28515625" style="2" customWidth="1"/>
    <col min="10" max="10" width="8.85546875" style="2"/>
    <col min="11" max="11" width="10.7109375" style="2" customWidth="1"/>
    <col min="12" max="13" width="8.85546875" style="2"/>
    <col min="14" max="14" width="5.7109375" style="2" customWidth="1"/>
    <col min="15" max="15" width="4.7109375" style="2" customWidth="1"/>
    <col min="16" max="16" width="2.28515625" style="2" customWidth="1"/>
    <col min="17" max="17" width="4.28515625" style="2" hidden="1" customWidth="1"/>
    <col min="18" max="18" width="5.140625" style="2" hidden="1" customWidth="1"/>
    <col min="19" max="19" width="6.140625" style="2" hidden="1" customWidth="1"/>
    <col min="20" max="20" width="4.85546875" style="2" hidden="1" customWidth="1"/>
    <col min="21" max="26" width="4.28515625" style="2" hidden="1" customWidth="1"/>
    <col min="27" max="27" width="2.42578125" style="2" customWidth="1"/>
    <col min="28" max="28" width="8.7109375" style="6" customWidth="1"/>
    <col min="29" max="29" width="8.85546875" style="1"/>
    <col min="30" max="30" width="8.85546875" style="2"/>
    <col min="31" max="31" width="4.7109375" style="2" hidden="1" customWidth="1"/>
    <col min="32" max="33" width="9.7109375" style="2" customWidth="1"/>
    <col min="34" max="35" width="4.7109375" style="2" customWidth="1"/>
    <col min="36" max="36" width="12.5703125" style="2" customWidth="1"/>
    <col min="37" max="37" width="18.28515625" style="2" customWidth="1"/>
    <col min="38" max="16384" width="8.85546875" style="1"/>
  </cols>
  <sheetData>
    <row r="1" spans="1:39" ht="13.9" customHeight="1" x14ac:dyDescent="0.25">
      <c r="C1" s="44"/>
      <c r="D1" s="45"/>
      <c r="E1" s="45"/>
      <c r="F1" s="45"/>
      <c r="G1" s="44"/>
      <c r="H1" s="4"/>
      <c r="I1" s="19"/>
      <c r="J1" s="112" t="s">
        <v>65</v>
      </c>
      <c r="K1" s="113"/>
      <c r="L1" s="113"/>
      <c r="M1" s="113"/>
      <c r="N1" s="113"/>
      <c r="O1" s="114"/>
      <c r="AB1" s="115" t="s">
        <v>67</v>
      </c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9" ht="21" customHeight="1" thickBot="1" x14ac:dyDescent="0.3">
      <c r="C2" s="118" t="s">
        <v>66</v>
      </c>
      <c r="D2" s="119"/>
      <c r="E2" s="119"/>
      <c r="F2" s="119"/>
      <c r="G2" s="120"/>
      <c r="H2" s="4"/>
      <c r="I2" s="19"/>
      <c r="J2" s="121" t="s">
        <v>0</v>
      </c>
      <c r="K2" s="123" t="s">
        <v>51</v>
      </c>
      <c r="L2" s="125" t="s">
        <v>21</v>
      </c>
      <c r="M2" s="125"/>
      <c r="N2" s="126" t="s">
        <v>18</v>
      </c>
      <c r="O2" s="126"/>
      <c r="P2" s="14"/>
      <c r="Q2" s="65" t="s">
        <v>84</v>
      </c>
      <c r="R2" s="65" t="s">
        <v>86</v>
      </c>
      <c r="S2" s="65" t="s">
        <v>87</v>
      </c>
      <c r="T2" s="65" t="s">
        <v>90</v>
      </c>
      <c r="U2" s="65" t="s">
        <v>91</v>
      </c>
      <c r="V2" s="65" t="s">
        <v>85</v>
      </c>
      <c r="W2" s="65" t="s">
        <v>88</v>
      </c>
      <c r="X2" s="65" t="s">
        <v>89</v>
      </c>
      <c r="Y2" s="65" t="s">
        <v>92</v>
      </c>
      <c r="Z2" s="65" t="s">
        <v>93</v>
      </c>
      <c r="AB2" s="127" t="s">
        <v>41</v>
      </c>
      <c r="AC2" s="129" t="s">
        <v>33</v>
      </c>
      <c r="AD2" s="129"/>
      <c r="AE2" s="42"/>
      <c r="AF2" s="130" t="s">
        <v>62</v>
      </c>
      <c r="AG2" s="130"/>
      <c r="AH2" s="130"/>
      <c r="AI2" s="132" t="s">
        <v>63</v>
      </c>
      <c r="AJ2" s="133"/>
      <c r="AK2" s="134"/>
      <c r="AL2" s="3"/>
      <c r="AM2" s="3"/>
    </row>
    <row r="3" spans="1:39" ht="15.75" thickBot="1" x14ac:dyDescent="0.3">
      <c r="B3" s="41" t="s">
        <v>0</v>
      </c>
      <c r="C3" s="43">
        <f>AF30</f>
        <v>111</v>
      </c>
      <c r="D3" s="52"/>
      <c r="E3" s="52"/>
      <c r="F3" s="52"/>
      <c r="G3" s="53" t="s">
        <v>57</v>
      </c>
      <c r="H3" s="4"/>
      <c r="I3" s="19"/>
      <c r="J3" s="122"/>
      <c r="K3" s="124"/>
      <c r="L3" s="23" t="s">
        <v>2</v>
      </c>
      <c r="M3" s="23" t="s">
        <v>1</v>
      </c>
      <c r="N3" s="24" t="s">
        <v>19</v>
      </c>
      <c r="O3" s="24" t="s">
        <v>20</v>
      </c>
      <c r="P3" s="96"/>
      <c r="Q3" s="65"/>
      <c r="R3" s="65"/>
      <c r="S3" s="65"/>
      <c r="T3" s="65"/>
      <c r="U3" s="65"/>
      <c r="V3" s="65"/>
      <c r="W3" s="65"/>
      <c r="X3" s="65"/>
      <c r="Y3" s="65"/>
      <c r="Z3" s="65"/>
      <c r="AB3" s="128"/>
      <c r="AC3" s="39" t="s">
        <v>34</v>
      </c>
      <c r="AD3" s="39" t="s">
        <v>35</v>
      </c>
      <c r="AE3" s="40"/>
      <c r="AF3" s="131"/>
      <c r="AG3" s="131"/>
      <c r="AH3" s="131"/>
      <c r="AI3" s="135"/>
      <c r="AJ3" s="136"/>
      <c r="AK3" s="137"/>
    </row>
    <row r="4" spans="1:39" s="73" customFormat="1" hidden="1" x14ac:dyDescent="0.25">
      <c r="B4" s="74"/>
      <c r="C4" s="75"/>
      <c r="D4" s="76"/>
      <c r="E4" s="76"/>
      <c r="F4" s="76"/>
      <c r="G4" s="77"/>
      <c r="H4" s="78"/>
      <c r="I4" s="79"/>
      <c r="J4" s="80"/>
      <c r="K4" s="81"/>
      <c r="L4" s="82">
        <v>0</v>
      </c>
      <c r="M4" s="83">
        <v>0</v>
      </c>
      <c r="N4" s="84">
        <v>0</v>
      </c>
      <c r="O4" s="85">
        <v>0</v>
      </c>
      <c r="P4" s="97"/>
      <c r="Q4" s="65"/>
      <c r="R4" s="65"/>
      <c r="S4" s="65"/>
      <c r="T4" s="65"/>
      <c r="U4" s="65"/>
      <c r="V4" s="65"/>
      <c r="W4" s="65"/>
      <c r="X4" s="65"/>
      <c r="Y4" s="65"/>
      <c r="Z4" s="65"/>
      <c r="AA4" s="86"/>
      <c r="AB4" s="87"/>
      <c r="AC4" s="88"/>
      <c r="AD4" s="88"/>
      <c r="AE4" s="89"/>
      <c r="AF4" s="90"/>
      <c r="AG4" s="90"/>
      <c r="AH4" s="90"/>
      <c r="AI4" s="90"/>
      <c r="AJ4" s="90"/>
      <c r="AK4" s="91"/>
    </row>
    <row r="5" spans="1:39" ht="16.5" x14ac:dyDescent="0.3">
      <c r="B5" s="2"/>
      <c r="C5" s="46"/>
      <c r="D5" s="45"/>
      <c r="E5" s="45"/>
      <c r="F5" s="45"/>
      <c r="G5" s="47"/>
      <c r="I5" s="22" t="str">
        <f t="shared" ref="I5:I42" si="0">IF($C$3=J5,"➽"," ")</f>
        <v xml:space="preserve"> </v>
      </c>
      <c r="J5" s="67">
        <v>100</v>
      </c>
      <c r="K5" s="68" t="str">
        <f>VLOOKUP(J5,$B$7:$C$42,2)</f>
        <v>LDA</v>
      </c>
      <c r="L5" s="69">
        <v>0</v>
      </c>
      <c r="M5" s="70">
        <v>0</v>
      </c>
      <c r="N5" s="93">
        <f>IF(OR(T5,Y5),1,IF(OR(U5,Z5),0,N4))</f>
        <v>0</v>
      </c>
      <c r="O5" s="94">
        <f>IF(OR(R5,W5),1,IF(OR(S5,X5),0,O4))</f>
        <v>0</v>
      </c>
      <c r="P5" s="14"/>
      <c r="Q5" s="71">
        <f>IF(OR(K5="ADD A",K5="ADD B",K5="INC A",K5="DCR A",K5="SUB B"),1,0)</f>
        <v>0</v>
      </c>
      <c r="R5" s="72" t="b">
        <f>AND(Q5,L5=0)</f>
        <v>0</v>
      </c>
      <c r="S5" s="72" t="b">
        <f>AND(Q5,L5&lt;&gt;0)</f>
        <v>0</v>
      </c>
      <c r="T5" s="72" t="b">
        <f>AND(Q5,L5&lt;0)</f>
        <v>0</v>
      </c>
      <c r="U5" s="72" t="b">
        <f>AND(Q5,L5&gt;=0)</f>
        <v>0</v>
      </c>
      <c r="V5" s="71">
        <f>IF(OR(K5="INC B",K5="DCR B"),1,0)</f>
        <v>0</v>
      </c>
      <c r="W5" s="72" t="b">
        <f>AND(V5,M5=0)</f>
        <v>0</v>
      </c>
      <c r="X5" s="72" t="b">
        <f>AND(V5,M5&lt;&gt;0)</f>
        <v>0</v>
      </c>
      <c r="Y5" s="72" t="b">
        <f>AND(V5,M5&lt;0)</f>
        <v>0</v>
      </c>
      <c r="Z5" s="72" t="b">
        <f>AND(V5,M5&gt;=0)</f>
        <v>0</v>
      </c>
      <c r="AB5" s="35">
        <v>0</v>
      </c>
      <c r="AC5" s="36" t="s">
        <v>24</v>
      </c>
      <c r="AD5" s="37"/>
      <c r="AE5" s="38">
        <f t="shared" ref="AE5:AE23" si="1">AB5</f>
        <v>0</v>
      </c>
      <c r="AF5" s="138" t="s">
        <v>42</v>
      </c>
      <c r="AG5" s="138"/>
      <c r="AH5" s="138"/>
      <c r="AI5" s="139" t="s">
        <v>40</v>
      </c>
      <c r="AJ5" s="140"/>
      <c r="AK5" s="141"/>
    </row>
    <row r="6" spans="1:39" ht="16.5" x14ac:dyDescent="0.3">
      <c r="B6" s="54" t="s">
        <v>10</v>
      </c>
      <c r="C6" s="56" t="s">
        <v>16</v>
      </c>
      <c r="F6" s="54" t="s">
        <v>10</v>
      </c>
      <c r="G6" s="55" t="s">
        <v>17</v>
      </c>
      <c r="I6" s="22" t="str">
        <f t="shared" si="0"/>
        <v xml:space="preserve"> </v>
      </c>
      <c r="J6" s="63">
        <f>IF(K2="JMP",K5,J5+1)</f>
        <v>101</v>
      </c>
      <c r="K6" s="61">
        <f t="shared" ref="K6:K42" si="2">IF(J6&lt;200,VLOOKUP(J6,$B$7:$C$42,2),VLOOKUP(J6,$F$7:$G$42,2))</f>
        <v>200</v>
      </c>
      <c r="L6" s="57">
        <f>IF(K5="LDA",IF(K6&lt;200,VLOOKUP(K6,$B$7:$C$42,2),VLOOKUP(K6,$F$7:$G$42,2)),IF(K6="MOV B,A",M6,IF(K6="ADD A",L5+L5,IF(K6="ADD B",L5+M5,IF(K6="SUB B",L5-M5,IF(K5="MVI A",K6,IF(K6="INC A",L5+1,IF(K6="DCR A",L5-1,L5))))))))</f>
        <v>3</v>
      </c>
      <c r="M6" s="58">
        <f t="shared" ref="M6:M42" si="3">IF(K6="MOV A,B",L6,IF(K5="MVI B",K6,IF(K6="INC B",M5+1,IF(K6="DCR B",M5-1,M5))))</f>
        <v>0</v>
      </c>
      <c r="N6" s="93">
        <f t="shared" ref="N6:N42" si="4">IF(OR(T6,Y6),1,IF(OR(U6,Z6),0,N5))</f>
        <v>0</v>
      </c>
      <c r="O6" s="95">
        <f t="shared" ref="O6:O42" si="5">IF(OR(R6,W6),1,IF(OR(S6,X6),0,O5))</f>
        <v>0</v>
      </c>
      <c r="P6" s="14"/>
      <c r="Q6" s="65">
        <f t="shared" ref="Q6:Q42" si="6">IF(OR(K6="ADD A",K6="ADD B",K6="INC A",K6="DCR A",K6="SUB B"),1,0)</f>
        <v>0</v>
      </c>
      <c r="R6" s="66" t="b">
        <f t="shared" ref="R6:R42" si="7">AND(Q6,L6=0)</f>
        <v>0</v>
      </c>
      <c r="S6" s="66" t="b">
        <f t="shared" ref="S6:S42" si="8">AND(Q6,L6&lt;&gt;0)</f>
        <v>0</v>
      </c>
      <c r="T6" s="66" t="b">
        <f t="shared" ref="T6:T42" si="9">AND(Q6,L6&lt;0)</f>
        <v>0</v>
      </c>
      <c r="U6" s="66" t="b">
        <f t="shared" ref="U6:U42" si="10">AND(Q6,L6&gt;=0)</f>
        <v>0</v>
      </c>
      <c r="V6" s="65">
        <f t="shared" ref="V6:V42" si="11">IF(OR(K6="INC B",K6="DCR B"),1,0)</f>
        <v>0</v>
      </c>
      <c r="W6" s="66" t="b">
        <f t="shared" ref="W6:W42" si="12">AND(V6,M6=0)</f>
        <v>0</v>
      </c>
      <c r="X6" s="66" t="b">
        <f t="shared" ref="X6:X42" si="13">AND(V6,M6&lt;&gt;0)</f>
        <v>0</v>
      </c>
      <c r="Y6" s="66" t="b">
        <f t="shared" ref="Y6:Y42" si="14">AND(V6,M6&lt;0)</f>
        <v>0</v>
      </c>
      <c r="Z6" s="66" t="b">
        <f t="shared" ref="Z6:Z42" si="15">AND(V6,M6&gt;=0)</f>
        <v>0</v>
      </c>
      <c r="AB6" s="25">
        <v>1</v>
      </c>
      <c r="AC6" s="26" t="s">
        <v>3</v>
      </c>
      <c r="AD6" s="27" t="s">
        <v>10</v>
      </c>
      <c r="AE6" s="28">
        <f t="shared" si="1"/>
        <v>1</v>
      </c>
      <c r="AF6" s="100" t="s">
        <v>30</v>
      </c>
      <c r="AG6" s="100"/>
      <c r="AH6" s="100"/>
      <c r="AI6" s="104" t="s">
        <v>13</v>
      </c>
      <c r="AJ6" s="105"/>
      <c r="AK6" s="106"/>
    </row>
    <row r="7" spans="1:39" ht="16.5" x14ac:dyDescent="0.3">
      <c r="A7" s="22" t="str">
        <f t="shared" ref="A7:A35" si="16">IF($C$3=B7,"➽"," ")</f>
        <v xml:space="preserve"> </v>
      </c>
      <c r="B7" s="4">
        <v>100</v>
      </c>
      <c r="C7" s="7" t="s">
        <v>3</v>
      </c>
      <c r="F7" s="4">
        <v>200</v>
      </c>
      <c r="G7" s="8">
        <v>3</v>
      </c>
      <c r="I7" s="22" t="str">
        <f t="shared" si="0"/>
        <v xml:space="preserve"> </v>
      </c>
      <c r="J7" s="63">
        <f t="shared" ref="J7:J42" si="17" xml:space="preserve"> IF(K5="JMP",K6, IF(AND(K5="JP",N5=0),K6, IF(AND(K5="JN",N5=1),K6,IF(AND(K5="JZ",O5=1),K6,IF(AND(K5="JNZ",O5=0),K6,J6+1)))))</f>
        <v>102</v>
      </c>
      <c r="K7" s="61" t="str">
        <f t="shared" si="2"/>
        <v>MOV A,B</v>
      </c>
      <c r="L7" s="57">
        <f t="shared" ref="L7:L42" si="18">IF(K6="LDA",IF(K7&lt;200,VLOOKUP(K7,$B$7:$C$42,2),VLOOKUP(K7,$F$7:$G$42,2)),IF(K7="MOV B,A",M7,IF(K7="ADD A",L6+L6,IF(K7="ADD B",L6+M6,IF(K7="SUB B",L6-M6,IF(K6="MVI A",K7,IF(K7="INC A",L6+1,IF(K7="DCR A",L6-1,L6))))))))</f>
        <v>3</v>
      </c>
      <c r="M7" s="58">
        <f t="shared" si="3"/>
        <v>3</v>
      </c>
      <c r="N7" s="93">
        <f t="shared" si="4"/>
        <v>0</v>
      </c>
      <c r="O7" s="95">
        <f t="shared" si="5"/>
        <v>0</v>
      </c>
      <c r="P7" s="14"/>
      <c r="Q7" s="65">
        <f t="shared" si="6"/>
        <v>0</v>
      </c>
      <c r="R7" s="66" t="b">
        <f t="shared" si="7"/>
        <v>0</v>
      </c>
      <c r="S7" s="66" t="b">
        <f t="shared" si="8"/>
        <v>0</v>
      </c>
      <c r="T7" s="66" t="b">
        <f t="shared" si="9"/>
        <v>0</v>
      </c>
      <c r="U7" s="66" t="b">
        <f t="shared" si="10"/>
        <v>0</v>
      </c>
      <c r="V7" s="65">
        <f t="shared" si="11"/>
        <v>0</v>
      </c>
      <c r="W7" s="66" t="b">
        <f t="shared" si="12"/>
        <v>0</v>
      </c>
      <c r="X7" s="66" t="b">
        <f t="shared" si="13"/>
        <v>0</v>
      </c>
      <c r="Y7" s="66" t="b">
        <f t="shared" si="14"/>
        <v>0</v>
      </c>
      <c r="Z7" s="66" t="b">
        <f t="shared" si="15"/>
        <v>0</v>
      </c>
      <c r="AB7" s="25">
        <v>2</v>
      </c>
      <c r="AC7" s="29" t="s">
        <v>7</v>
      </c>
      <c r="AD7" s="30" t="s">
        <v>10</v>
      </c>
      <c r="AE7" s="28">
        <f t="shared" si="1"/>
        <v>2</v>
      </c>
      <c r="AF7" s="100" t="s">
        <v>31</v>
      </c>
      <c r="AG7" s="100"/>
      <c r="AH7" s="100"/>
      <c r="AI7" s="104" t="s">
        <v>14</v>
      </c>
      <c r="AJ7" s="105"/>
      <c r="AK7" s="106"/>
    </row>
    <row r="8" spans="1:39" ht="16.5" x14ac:dyDescent="0.3">
      <c r="A8" s="22" t="str">
        <f t="shared" si="16"/>
        <v xml:space="preserve"> </v>
      </c>
      <c r="B8" s="4">
        <v>101</v>
      </c>
      <c r="C8" s="7">
        <v>200</v>
      </c>
      <c r="F8" s="4">
        <v>201</v>
      </c>
      <c r="G8" s="8">
        <v>0</v>
      </c>
      <c r="I8" s="22" t="str">
        <f t="shared" si="0"/>
        <v xml:space="preserve"> </v>
      </c>
      <c r="J8" s="63">
        <f t="shared" si="17"/>
        <v>103</v>
      </c>
      <c r="K8" s="61" t="str">
        <f t="shared" si="2"/>
        <v>MVI A</v>
      </c>
      <c r="L8" s="57">
        <f t="shared" si="18"/>
        <v>3</v>
      </c>
      <c r="M8" s="58">
        <f t="shared" si="3"/>
        <v>3</v>
      </c>
      <c r="N8" s="93">
        <f t="shared" si="4"/>
        <v>0</v>
      </c>
      <c r="O8" s="95">
        <f t="shared" si="5"/>
        <v>0</v>
      </c>
      <c r="P8" s="14"/>
      <c r="Q8" s="65">
        <f t="shared" si="6"/>
        <v>0</v>
      </c>
      <c r="R8" s="66" t="b">
        <f t="shared" si="7"/>
        <v>0</v>
      </c>
      <c r="S8" s="66" t="b">
        <f t="shared" si="8"/>
        <v>0</v>
      </c>
      <c r="T8" s="66" t="b">
        <f t="shared" si="9"/>
        <v>0</v>
      </c>
      <c r="U8" s="66" t="b">
        <f t="shared" si="10"/>
        <v>0</v>
      </c>
      <c r="V8" s="65">
        <f t="shared" si="11"/>
        <v>0</v>
      </c>
      <c r="W8" s="66" t="b">
        <f t="shared" si="12"/>
        <v>0</v>
      </c>
      <c r="X8" s="66" t="b">
        <f t="shared" si="13"/>
        <v>0</v>
      </c>
      <c r="Y8" s="66" t="b">
        <f t="shared" si="14"/>
        <v>0</v>
      </c>
      <c r="Z8" s="66" t="b">
        <f t="shared" si="15"/>
        <v>0</v>
      </c>
      <c r="AB8" s="25">
        <v>3</v>
      </c>
      <c r="AC8" s="26" t="s">
        <v>4</v>
      </c>
      <c r="AD8" s="27"/>
      <c r="AE8" s="28">
        <f t="shared" si="1"/>
        <v>3</v>
      </c>
      <c r="AF8" s="100" t="s">
        <v>27</v>
      </c>
      <c r="AG8" s="100"/>
      <c r="AH8" s="100"/>
      <c r="AI8" s="104" t="s">
        <v>68</v>
      </c>
      <c r="AJ8" s="105"/>
      <c r="AK8" s="106"/>
    </row>
    <row r="9" spans="1:39" ht="14.45" customHeight="1" x14ac:dyDescent="0.3">
      <c r="A9" s="22" t="str">
        <f t="shared" si="16"/>
        <v xml:space="preserve"> </v>
      </c>
      <c r="B9" s="4">
        <v>102</v>
      </c>
      <c r="C9" s="7" t="s">
        <v>4</v>
      </c>
      <c r="F9" s="4">
        <v>202</v>
      </c>
      <c r="G9" s="8">
        <v>0</v>
      </c>
      <c r="I9" s="22" t="str">
        <f t="shared" si="0"/>
        <v xml:space="preserve"> </v>
      </c>
      <c r="J9" s="63">
        <f t="shared" si="17"/>
        <v>104</v>
      </c>
      <c r="K9" s="61">
        <f t="shared" si="2"/>
        <v>1</v>
      </c>
      <c r="L9" s="57">
        <f t="shared" si="18"/>
        <v>1</v>
      </c>
      <c r="M9" s="58">
        <f t="shared" si="3"/>
        <v>3</v>
      </c>
      <c r="N9" s="93">
        <f t="shared" si="4"/>
        <v>0</v>
      </c>
      <c r="O9" s="95">
        <f t="shared" si="5"/>
        <v>0</v>
      </c>
      <c r="P9" s="14"/>
      <c r="Q9" s="65">
        <f t="shared" si="6"/>
        <v>0</v>
      </c>
      <c r="R9" s="66" t="b">
        <f t="shared" si="7"/>
        <v>0</v>
      </c>
      <c r="S9" s="66" t="b">
        <f t="shared" si="8"/>
        <v>0</v>
      </c>
      <c r="T9" s="66" t="b">
        <f t="shared" si="9"/>
        <v>0</v>
      </c>
      <c r="U9" s="66" t="b">
        <f t="shared" si="10"/>
        <v>0</v>
      </c>
      <c r="V9" s="65">
        <f t="shared" si="11"/>
        <v>0</v>
      </c>
      <c r="W9" s="66" t="b">
        <f t="shared" si="12"/>
        <v>0</v>
      </c>
      <c r="X9" s="66" t="b">
        <f t="shared" si="13"/>
        <v>0</v>
      </c>
      <c r="Y9" s="66" t="b">
        <f t="shared" si="14"/>
        <v>0</v>
      </c>
      <c r="Z9" s="66" t="b">
        <f t="shared" si="15"/>
        <v>0</v>
      </c>
      <c r="AB9" s="25">
        <v>4</v>
      </c>
      <c r="AC9" s="26" t="s">
        <v>9</v>
      </c>
      <c r="AD9" s="27"/>
      <c r="AE9" s="28">
        <f t="shared" si="1"/>
        <v>4</v>
      </c>
      <c r="AF9" s="100" t="s">
        <v>28</v>
      </c>
      <c r="AG9" s="100"/>
      <c r="AH9" s="100"/>
      <c r="AI9" s="104" t="s">
        <v>69</v>
      </c>
      <c r="AJ9" s="105"/>
      <c r="AK9" s="106"/>
    </row>
    <row r="10" spans="1:39" ht="14.45" customHeight="1" x14ac:dyDescent="0.3">
      <c r="A10" s="22" t="str">
        <f t="shared" si="16"/>
        <v xml:space="preserve"> </v>
      </c>
      <c r="B10" s="4">
        <v>103</v>
      </c>
      <c r="C10" s="7" t="s">
        <v>29</v>
      </c>
      <c r="F10" s="4">
        <v>203</v>
      </c>
      <c r="G10" s="8">
        <v>0</v>
      </c>
      <c r="I10" s="22" t="str">
        <f t="shared" si="0"/>
        <v xml:space="preserve"> </v>
      </c>
      <c r="J10" s="63">
        <f t="shared" si="17"/>
        <v>105</v>
      </c>
      <c r="K10" s="61" t="str">
        <f t="shared" si="2"/>
        <v>DCR B</v>
      </c>
      <c r="L10" s="57">
        <f t="shared" si="18"/>
        <v>1</v>
      </c>
      <c r="M10" s="58">
        <f t="shared" si="3"/>
        <v>2</v>
      </c>
      <c r="N10" s="93">
        <f t="shared" si="4"/>
        <v>0</v>
      </c>
      <c r="O10" s="95">
        <f t="shared" si="5"/>
        <v>0</v>
      </c>
      <c r="P10" s="14"/>
      <c r="Q10" s="65">
        <f t="shared" si="6"/>
        <v>0</v>
      </c>
      <c r="R10" s="66" t="b">
        <f t="shared" si="7"/>
        <v>0</v>
      </c>
      <c r="S10" s="66" t="b">
        <f t="shared" si="8"/>
        <v>0</v>
      </c>
      <c r="T10" s="66" t="b">
        <f t="shared" si="9"/>
        <v>0</v>
      </c>
      <c r="U10" s="66" t="b">
        <f t="shared" si="10"/>
        <v>0</v>
      </c>
      <c r="V10" s="65">
        <f t="shared" si="11"/>
        <v>1</v>
      </c>
      <c r="W10" s="66" t="b">
        <f t="shared" si="12"/>
        <v>0</v>
      </c>
      <c r="X10" s="66" t="b">
        <f t="shared" si="13"/>
        <v>1</v>
      </c>
      <c r="Y10" s="66" t="b">
        <f t="shared" si="14"/>
        <v>0</v>
      </c>
      <c r="Z10" s="66" t="b">
        <f t="shared" si="15"/>
        <v>1</v>
      </c>
      <c r="AB10" s="25">
        <v>5</v>
      </c>
      <c r="AC10" s="26" t="s">
        <v>11</v>
      </c>
      <c r="AD10" s="27"/>
      <c r="AE10" s="28">
        <f t="shared" si="1"/>
        <v>5</v>
      </c>
      <c r="AF10" s="100" t="s">
        <v>43</v>
      </c>
      <c r="AG10" s="100"/>
      <c r="AH10" s="100"/>
      <c r="AI10" s="104" t="s">
        <v>70</v>
      </c>
      <c r="AJ10" s="105"/>
      <c r="AK10" s="106"/>
      <c r="AM10" s="5"/>
    </row>
    <row r="11" spans="1:39" ht="16.5" x14ac:dyDescent="0.3">
      <c r="A11" s="22" t="str">
        <f t="shared" si="16"/>
        <v xml:space="preserve"> </v>
      </c>
      <c r="B11" s="4">
        <v>104</v>
      </c>
      <c r="C11" s="7">
        <v>1</v>
      </c>
      <c r="F11" s="4">
        <v>204</v>
      </c>
      <c r="G11" s="8">
        <v>0</v>
      </c>
      <c r="I11" s="22" t="str">
        <f t="shared" si="0"/>
        <v xml:space="preserve"> </v>
      </c>
      <c r="J11" s="63">
        <f t="shared" si="17"/>
        <v>106</v>
      </c>
      <c r="K11" s="61" t="str">
        <f t="shared" si="2"/>
        <v>JN</v>
      </c>
      <c r="L11" s="57">
        <f t="shared" si="18"/>
        <v>1</v>
      </c>
      <c r="M11" s="58">
        <f>IF(K11="MOV A,B",L11,IF(K10="MVI B",K11,IF(K11="INC B",M10+1,IF(K11="DCR B",M10-1,M10))))</f>
        <v>2</v>
      </c>
      <c r="N11" s="93">
        <f t="shared" si="4"/>
        <v>0</v>
      </c>
      <c r="O11" s="95">
        <f t="shared" si="5"/>
        <v>0</v>
      </c>
      <c r="P11" s="14"/>
      <c r="Q11" s="65">
        <f t="shared" si="6"/>
        <v>0</v>
      </c>
      <c r="R11" s="66" t="b">
        <f t="shared" si="7"/>
        <v>0</v>
      </c>
      <c r="S11" s="66" t="b">
        <f t="shared" si="8"/>
        <v>0</v>
      </c>
      <c r="T11" s="66" t="b">
        <f t="shared" si="9"/>
        <v>0</v>
      </c>
      <c r="U11" s="66" t="b">
        <f t="shared" si="10"/>
        <v>0</v>
      </c>
      <c r="V11" s="65">
        <f t="shared" si="11"/>
        <v>0</v>
      </c>
      <c r="W11" s="66" t="b">
        <f t="shared" si="12"/>
        <v>0</v>
      </c>
      <c r="X11" s="66" t="b">
        <f t="shared" si="13"/>
        <v>0</v>
      </c>
      <c r="Y11" s="66" t="b">
        <f t="shared" si="14"/>
        <v>0</v>
      </c>
      <c r="Z11" s="66" t="b">
        <f t="shared" si="15"/>
        <v>0</v>
      </c>
      <c r="AB11" s="25">
        <v>6</v>
      </c>
      <c r="AC11" s="26" t="s">
        <v>12</v>
      </c>
      <c r="AD11" s="27"/>
      <c r="AE11" s="28">
        <f t="shared" si="1"/>
        <v>6</v>
      </c>
      <c r="AF11" s="100" t="s">
        <v>44</v>
      </c>
      <c r="AG11" s="100"/>
      <c r="AH11" s="100"/>
      <c r="AI11" s="104" t="s">
        <v>71</v>
      </c>
      <c r="AJ11" s="105"/>
      <c r="AK11" s="106"/>
      <c r="AM11" s="5"/>
    </row>
    <row r="12" spans="1:39" ht="16.5" x14ac:dyDescent="0.3">
      <c r="A12" s="22" t="str">
        <f t="shared" si="16"/>
        <v xml:space="preserve"> </v>
      </c>
      <c r="B12" s="4">
        <v>105</v>
      </c>
      <c r="C12" s="7" t="s">
        <v>39</v>
      </c>
      <c r="F12" s="4">
        <v>205</v>
      </c>
      <c r="G12" s="8">
        <v>0</v>
      </c>
      <c r="I12" s="22" t="str">
        <f t="shared" si="0"/>
        <v xml:space="preserve"> </v>
      </c>
      <c r="J12" s="63">
        <f t="shared" si="17"/>
        <v>107</v>
      </c>
      <c r="K12" s="61">
        <f t="shared" si="2"/>
        <v>111</v>
      </c>
      <c r="L12" s="57">
        <f t="shared" si="18"/>
        <v>1</v>
      </c>
      <c r="M12" s="58">
        <f t="shared" si="3"/>
        <v>2</v>
      </c>
      <c r="N12" s="93">
        <f t="shared" si="4"/>
        <v>0</v>
      </c>
      <c r="O12" s="95">
        <f t="shared" si="5"/>
        <v>0</v>
      </c>
      <c r="P12" s="14"/>
      <c r="Q12" s="65">
        <f t="shared" si="6"/>
        <v>0</v>
      </c>
      <c r="R12" s="66" t="b">
        <f t="shared" si="7"/>
        <v>0</v>
      </c>
      <c r="S12" s="66" t="b">
        <f t="shared" si="8"/>
        <v>0</v>
      </c>
      <c r="T12" s="66" t="b">
        <f t="shared" si="9"/>
        <v>0</v>
      </c>
      <c r="U12" s="66" t="b">
        <f t="shared" si="10"/>
        <v>0</v>
      </c>
      <c r="V12" s="65">
        <f t="shared" si="11"/>
        <v>0</v>
      </c>
      <c r="W12" s="66" t="b">
        <f t="shared" si="12"/>
        <v>0</v>
      </c>
      <c r="X12" s="66" t="b">
        <f t="shared" si="13"/>
        <v>0</v>
      </c>
      <c r="Y12" s="66" t="b">
        <f t="shared" si="14"/>
        <v>0</v>
      </c>
      <c r="Z12" s="66" t="b">
        <f t="shared" si="15"/>
        <v>0</v>
      </c>
      <c r="AB12" s="25">
        <v>7</v>
      </c>
      <c r="AC12" s="26" t="s">
        <v>22</v>
      </c>
      <c r="AD12" s="27"/>
      <c r="AE12" s="28">
        <f t="shared" si="1"/>
        <v>7</v>
      </c>
      <c r="AF12" s="100" t="s">
        <v>58</v>
      </c>
      <c r="AG12" s="100"/>
      <c r="AH12" s="100"/>
      <c r="AI12" s="104" t="s">
        <v>72</v>
      </c>
      <c r="AJ12" s="105"/>
      <c r="AK12" s="106"/>
      <c r="AM12" s="5"/>
    </row>
    <row r="13" spans="1:39" ht="16.5" x14ac:dyDescent="0.3">
      <c r="A13" s="22" t="str">
        <f t="shared" si="16"/>
        <v xml:space="preserve"> </v>
      </c>
      <c r="B13" s="4">
        <v>106</v>
      </c>
      <c r="C13" s="7" t="s">
        <v>15</v>
      </c>
      <c r="F13" s="4">
        <v>206</v>
      </c>
      <c r="G13" s="8">
        <v>0</v>
      </c>
      <c r="I13" s="22" t="str">
        <f t="shared" si="0"/>
        <v xml:space="preserve"> </v>
      </c>
      <c r="J13" s="63">
        <f t="shared" si="17"/>
        <v>108</v>
      </c>
      <c r="K13" s="61" t="str">
        <f t="shared" si="2"/>
        <v>ADD A</v>
      </c>
      <c r="L13" s="57">
        <f t="shared" si="18"/>
        <v>2</v>
      </c>
      <c r="M13" s="58">
        <f t="shared" si="3"/>
        <v>2</v>
      </c>
      <c r="N13" s="93">
        <f t="shared" si="4"/>
        <v>0</v>
      </c>
      <c r="O13" s="95">
        <f t="shared" si="5"/>
        <v>0</v>
      </c>
      <c r="P13" s="14"/>
      <c r="Q13" s="65">
        <f t="shared" si="6"/>
        <v>1</v>
      </c>
      <c r="R13" s="66" t="b">
        <f t="shared" si="7"/>
        <v>0</v>
      </c>
      <c r="S13" s="66" t="b">
        <f t="shared" si="8"/>
        <v>1</v>
      </c>
      <c r="T13" s="66" t="b">
        <f t="shared" si="9"/>
        <v>0</v>
      </c>
      <c r="U13" s="66" t="b">
        <f t="shared" si="10"/>
        <v>1</v>
      </c>
      <c r="V13" s="65">
        <f t="shared" si="11"/>
        <v>0</v>
      </c>
      <c r="W13" s="66" t="b">
        <f t="shared" si="12"/>
        <v>0</v>
      </c>
      <c r="X13" s="66" t="b">
        <f t="shared" si="13"/>
        <v>0</v>
      </c>
      <c r="Y13" s="66" t="b">
        <f t="shared" si="14"/>
        <v>0</v>
      </c>
      <c r="Z13" s="66" t="b">
        <f t="shared" si="15"/>
        <v>0</v>
      </c>
      <c r="AB13" s="25">
        <v>8</v>
      </c>
      <c r="AC13" s="26" t="s">
        <v>38</v>
      </c>
      <c r="AD13" s="27"/>
      <c r="AE13" s="28">
        <f t="shared" si="1"/>
        <v>8</v>
      </c>
      <c r="AF13" s="100" t="s">
        <v>59</v>
      </c>
      <c r="AG13" s="100"/>
      <c r="AH13" s="100"/>
      <c r="AI13" s="104" t="s">
        <v>73</v>
      </c>
      <c r="AJ13" s="105"/>
      <c r="AK13" s="106"/>
    </row>
    <row r="14" spans="1:39" ht="16.5" x14ac:dyDescent="0.3">
      <c r="A14" s="22" t="str">
        <f t="shared" si="16"/>
        <v xml:space="preserve"> </v>
      </c>
      <c r="B14" s="4">
        <v>107</v>
      </c>
      <c r="C14" s="7">
        <v>111</v>
      </c>
      <c r="F14" s="4">
        <v>207</v>
      </c>
      <c r="G14" s="8">
        <v>0</v>
      </c>
      <c r="I14" s="22" t="str">
        <f t="shared" si="0"/>
        <v xml:space="preserve"> </v>
      </c>
      <c r="J14" s="63">
        <f t="shared" si="17"/>
        <v>109</v>
      </c>
      <c r="K14" s="61" t="str">
        <f>IF(J14&lt;200,VLOOKUP(J14,$B$7:$C$42,2),VLOOKUP(J14,$F$7:$G$42,2))</f>
        <v>JMP</v>
      </c>
      <c r="L14" s="57">
        <f t="shared" si="18"/>
        <v>2</v>
      </c>
      <c r="M14" s="58">
        <f t="shared" si="3"/>
        <v>2</v>
      </c>
      <c r="N14" s="93">
        <f t="shared" si="4"/>
        <v>0</v>
      </c>
      <c r="O14" s="95">
        <f t="shared" si="5"/>
        <v>0</v>
      </c>
      <c r="P14" s="14"/>
      <c r="Q14" s="65">
        <f t="shared" si="6"/>
        <v>0</v>
      </c>
      <c r="R14" s="66" t="b">
        <f t="shared" si="7"/>
        <v>0</v>
      </c>
      <c r="S14" s="66" t="b">
        <f t="shared" si="8"/>
        <v>0</v>
      </c>
      <c r="T14" s="66" t="b">
        <f t="shared" si="9"/>
        <v>0</v>
      </c>
      <c r="U14" s="66" t="b">
        <f t="shared" si="10"/>
        <v>0</v>
      </c>
      <c r="V14" s="65">
        <f t="shared" si="11"/>
        <v>0</v>
      </c>
      <c r="W14" s="66" t="b">
        <f t="shared" si="12"/>
        <v>0</v>
      </c>
      <c r="X14" s="66" t="b">
        <f t="shared" si="13"/>
        <v>0</v>
      </c>
      <c r="Y14" s="66" t="b">
        <f t="shared" si="14"/>
        <v>0</v>
      </c>
      <c r="Z14" s="66" t="b">
        <f t="shared" si="15"/>
        <v>0</v>
      </c>
      <c r="AB14" s="25">
        <v>9</v>
      </c>
      <c r="AC14" s="26" t="s">
        <v>23</v>
      </c>
      <c r="AD14" s="27"/>
      <c r="AE14" s="28">
        <f t="shared" si="1"/>
        <v>9</v>
      </c>
      <c r="AF14" s="100" t="s">
        <v>60</v>
      </c>
      <c r="AG14" s="100"/>
      <c r="AH14" s="100"/>
      <c r="AI14" s="104" t="s">
        <v>74</v>
      </c>
      <c r="AJ14" s="105"/>
      <c r="AK14" s="106"/>
      <c r="AM14" s="5"/>
    </row>
    <row r="15" spans="1:39" ht="16.5" x14ac:dyDescent="0.3">
      <c r="A15" s="22" t="str">
        <f t="shared" si="16"/>
        <v xml:space="preserve"> </v>
      </c>
      <c r="B15" s="4">
        <v>108</v>
      </c>
      <c r="C15" s="7" t="s">
        <v>11</v>
      </c>
      <c r="F15" s="4">
        <v>208</v>
      </c>
      <c r="G15" s="8">
        <v>0</v>
      </c>
      <c r="I15" s="22" t="str">
        <f t="shared" si="0"/>
        <v xml:space="preserve"> </v>
      </c>
      <c r="J15" s="63">
        <f t="shared" si="17"/>
        <v>110</v>
      </c>
      <c r="K15" s="61">
        <f t="shared" si="2"/>
        <v>105</v>
      </c>
      <c r="L15" s="57">
        <f t="shared" si="18"/>
        <v>2</v>
      </c>
      <c r="M15" s="58">
        <f t="shared" si="3"/>
        <v>2</v>
      </c>
      <c r="N15" s="93">
        <f t="shared" si="4"/>
        <v>0</v>
      </c>
      <c r="O15" s="95">
        <f t="shared" si="5"/>
        <v>0</v>
      </c>
      <c r="P15" s="14"/>
      <c r="Q15" s="65">
        <f t="shared" si="6"/>
        <v>0</v>
      </c>
      <c r="R15" s="66" t="b">
        <f t="shared" si="7"/>
        <v>0</v>
      </c>
      <c r="S15" s="66" t="b">
        <f t="shared" si="8"/>
        <v>0</v>
      </c>
      <c r="T15" s="66" t="b">
        <f t="shared" si="9"/>
        <v>0</v>
      </c>
      <c r="U15" s="66" t="b">
        <f t="shared" si="10"/>
        <v>0</v>
      </c>
      <c r="V15" s="65">
        <f t="shared" si="11"/>
        <v>0</v>
      </c>
      <c r="W15" s="66" t="b">
        <f t="shared" si="12"/>
        <v>0</v>
      </c>
      <c r="X15" s="66" t="b">
        <f t="shared" si="13"/>
        <v>0</v>
      </c>
      <c r="Y15" s="66" t="b">
        <f t="shared" si="14"/>
        <v>0</v>
      </c>
      <c r="Z15" s="66" t="b">
        <f t="shared" si="15"/>
        <v>0</v>
      </c>
      <c r="AB15" s="25">
        <v>10</v>
      </c>
      <c r="AC15" s="26" t="s">
        <v>39</v>
      </c>
      <c r="AD15" s="27"/>
      <c r="AE15" s="28">
        <f t="shared" si="1"/>
        <v>10</v>
      </c>
      <c r="AF15" s="100" t="s">
        <v>61</v>
      </c>
      <c r="AG15" s="100"/>
      <c r="AH15" s="100"/>
      <c r="AI15" s="104" t="s">
        <v>75</v>
      </c>
      <c r="AJ15" s="105"/>
      <c r="AK15" s="106"/>
    </row>
    <row r="16" spans="1:39" ht="16.5" x14ac:dyDescent="0.3">
      <c r="A16" s="22" t="str">
        <f t="shared" si="16"/>
        <v xml:space="preserve"> </v>
      </c>
      <c r="B16" s="4">
        <v>109</v>
      </c>
      <c r="C16" s="7" t="s">
        <v>8</v>
      </c>
      <c r="F16" s="4">
        <v>209</v>
      </c>
      <c r="G16" s="8">
        <v>0</v>
      </c>
      <c r="I16" s="22" t="str">
        <f t="shared" si="0"/>
        <v xml:space="preserve"> </v>
      </c>
      <c r="J16" s="63">
        <f t="shared" si="17"/>
        <v>105</v>
      </c>
      <c r="K16" s="61" t="str">
        <f t="shared" si="2"/>
        <v>DCR B</v>
      </c>
      <c r="L16" s="57">
        <f t="shared" si="18"/>
        <v>2</v>
      </c>
      <c r="M16" s="58">
        <f t="shared" si="3"/>
        <v>1</v>
      </c>
      <c r="N16" s="93">
        <f t="shared" si="4"/>
        <v>0</v>
      </c>
      <c r="O16" s="95">
        <f t="shared" si="5"/>
        <v>0</v>
      </c>
      <c r="P16" s="14"/>
      <c r="Q16" s="65">
        <f t="shared" si="6"/>
        <v>0</v>
      </c>
      <c r="R16" s="66" t="b">
        <f t="shared" si="7"/>
        <v>0</v>
      </c>
      <c r="S16" s="66" t="b">
        <f t="shared" si="8"/>
        <v>0</v>
      </c>
      <c r="T16" s="66" t="b">
        <f t="shared" si="9"/>
        <v>0</v>
      </c>
      <c r="U16" s="66" t="b">
        <f t="shared" si="10"/>
        <v>0</v>
      </c>
      <c r="V16" s="65">
        <f t="shared" si="11"/>
        <v>1</v>
      </c>
      <c r="W16" s="66" t="b">
        <f t="shared" si="12"/>
        <v>0</v>
      </c>
      <c r="X16" s="66" t="b">
        <f t="shared" si="13"/>
        <v>1</v>
      </c>
      <c r="Y16" s="66" t="b">
        <f t="shared" si="14"/>
        <v>0</v>
      </c>
      <c r="Z16" s="66" t="b">
        <f t="shared" si="15"/>
        <v>1</v>
      </c>
      <c r="AB16" s="25">
        <v>11</v>
      </c>
      <c r="AC16" s="26" t="s">
        <v>5</v>
      </c>
      <c r="AD16" s="27"/>
      <c r="AE16" s="28">
        <f t="shared" si="1"/>
        <v>11</v>
      </c>
      <c r="AF16" s="100" t="s">
        <v>45</v>
      </c>
      <c r="AG16" s="100"/>
      <c r="AH16" s="100"/>
      <c r="AI16" s="104" t="s">
        <v>76</v>
      </c>
      <c r="AJ16" s="105"/>
      <c r="AK16" s="106"/>
    </row>
    <row r="17" spans="1:41" ht="16.5" x14ac:dyDescent="0.3">
      <c r="A17" s="22" t="str">
        <f t="shared" si="16"/>
        <v xml:space="preserve"> </v>
      </c>
      <c r="B17" s="4">
        <v>110</v>
      </c>
      <c r="C17" s="7">
        <v>105</v>
      </c>
      <c r="F17" s="4">
        <v>210</v>
      </c>
      <c r="G17" s="8">
        <v>0</v>
      </c>
      <c r="I17" s="22" t="str">
        <f t="shared" si="0"/>
        <v xml:space="preserve"> </v>
      </c>
      <c r="J17" s="63">
        <f xml:space="preserve"> IF(K15="JMP",K16, IF(AND(K15="JP",N15=0),K16, IF(AND(K15="JN",N15=1),K16,IF(AND(K15="JZ",O15=1),K16,IF(AND(K15="JNZ",O15=0),K16,J16+1)))))</f>
        <v>106</v>
      </c>
      <c r="K17" s="61" t="str">
        <f t="shared" si="2"/>
        <v>JN</v>
      </c>
      <c r="L17" s="57">
        <f t="shared" si="18"/>
        <v>2</v>
      </c>
      <c r="M17" s="58">
        <f t="shared" si="3"/>
        <v>1</v>
      </c>
      <c r="N17" s="93">
        <f t="shared" si="4"/>
        <v>0</v>
      </c>
      <c r="O17" s="95">
        <f t="shared" si="5"/>
        <v>0</v>
      </c>
      <c r="P17" s="14"/>
      <c r="Q17" s="65">
        <f t="shared" si="6"/>
        <v>0</v>
      </c>
      <c r="R17" s="66" t="b">
        <f t="shared" si="7"/>
        <v>0</v>
      </c>
      <c r="S17" s="66" t="b">
        <f t="shared" si="8"/>
        <v>0</v>
      </c>
      <c r="T17" s="66" t="b">
        <f t="shared" si="9"/>
        <v>0</v>
      </c>
      <c r="U17" s="66" t="b">
        <f t="shared" si="10"/>
        <v>0</v>
      </c>
      <c r="V17" s="65">
        <f t="shared" si="11"/>
        <v>0</v>
      </c>
      <c r="W17" s="66" t="b">
        <f t="shared" si="12"/>
        <v>0</v>
      </c>
      <c r="X17" s="66" t="b">
        <f t="shared" si="13"/>
        <v>0</v>
      </c>
      <c r="Y17" s="66" t="b">
        <f t="shared" si="14"/>
        <v>0</v>
      </c>
      <c r="Z17" s="66" t="b">
        <f t="shared" si="15"/>
        <v>0</v>
      </c>
      <c r="AB17" s="25">
        <v>12</v>
      </c>
      <c r="AC17" s="26" t="s">
        <v>29</v>
      </c>
      <c r="AD17" s="27" t="s">
        <v>36</v>
      </c>
      <c r="AE17" s="28">
        <f t="shared" si="1"/>
        <v>12</v>
      </c>
      <c r="AF17" s="100" t="s">
        <v>32</v>
      </c>
      <c r="AG17" s="100"/>
      <c r="AH17" s="100"/>
      <c r="AI17" s="104" t="s">
        <v>77</v>
      </c>
      <c r="AJ17" s="105"/>
      <c r="AK17" s="106"/>
    </row>
    <row r="18" spans="1:41" ht="16.5" x14ac:dyDescent="0.3">
      <c r="A18" s="22" t="str">
        <f t="shared" si="16"/>
        <v>➽</v>
      </c>
      <c r="B18" s="4">
        <v>111</v>
      </c>
      <c r="C18" s="7" t="s">
        <v>24</v>
      </c>
      <c r="F18" s="4">
        <v>211</v>
      </c>
      <c r="G18" s="8">
        <v>0</v>
      </c>
      <c r="I18" s="22" t="str">
        <f t="shared" si="0"/>
        <v xml:space="preserve"> </v>
      </c>
      <c r="J18" s="63">
        <f t="shared" si="17"/>
        <v>107</v>
      </c>
      <c r="K18" s="61">
        <f t="shared" si="2"/>
        <v>111</v>
      </c>
      <c r="L18" s="57">
        <f t="shared" si="18"/>
        <v>2</v>
      </c>
      <c r="M18" s="58">
        <f t="shared" si="3"/>
        <v>1</v>
      </c>
      <c r="N18" s="93">
        <f t="shared" si="4"/>
        <v>0</v>
      </c>
      <c r="O18" s="95">
        <f t="shared" si="5"/>
        <v>0</v>
      </c>
      <c r="P18" s="14"/>
      <c r="Q18" s="65">
        <f t="shared" si="6"/>
        <v>0</v>
      </c>
      <c r="R18" s="66" t="b">
        <f t="shared" si="7"/>
        <v>0</v>
      </c>
      <c r="S18" s="66" t="b">
        <f t="shared" si="8"/>
        <v>0</v>
      </c>
      <c r="T18" s="66" t="b">
        <f t="shared" si="9"/>
        <v>0</v>
      </c>
      <c r="U18" s="66" t="b">
        <f t="shared" si="10"/>
        <v>0</v>
      </c>
      <c r="V18" s="65">
        <f t="shared" si="11"/>
        <v>0</v>
      </c>
      <c r="W18" s="66" t="b">
        <f t="shared" si="12"/>
        <v>0</v>
      </c>
      <c r="X18" s="66" t="b">
        <f t="shared" si="13"/>
        <v>0</v>
      </c>
      <c r="Y18" s="66" t="b">
        <f t="shared" si="14"/>
        <v>0</v>
      </c>
      <c r="Z18" s="66" t="b">
        <f t="shared" si="15"/>
        <v>0</v>
      </c>
      <c r="AB18" s="25">
        <v>13</v>
      </c>
      <c r="AC18" s="26" t="s">
        <v>37</v>
      </c>
      <c r="AD18" s="27" t="s">
        <v>36</v>
      </c>
      <c r="AE18" s="28">
        <f t="shared" si="1"/>
        <v>13</v>
      </c>
      <c r="AF18" s="100" t="s">
        <v>32</v>
      </c>
      <c r="AG18" s="100"/>
      <c r="AH18" s="100"/>
      <c r="AI18" s="104" t="s">
        <v>78</v>
      </c>
      <c r="AJ18" s="105"/>
      <c r="AK18" s="106"/>
    </row>
    <row r="19" spans="1:41" ht="16.5" x14ac:dyDescent="0.3">
      <c r="A19" s="22" t="str">
        <f t="shared" si="16"/>
        <v xml:space="preserve"> </v>
      </c>
      <c r="B19" s="4">
        <v>112</v>
      </c>
      <c r="C19" s="7"/>
      <c r="F19" s="4">
        <v>212</v>
      </c>
      <c r="G19" s="8">
        <v>0</v>
      </c>
      <c r="I19" s="22" t="str">
        <f t="shared" si="0"/>
        <v xml:space="preserve"> </v>
      </c>
      <c r="J19" s="63">
        <f t="shared" si="17"/>
        <v>108</v>
      </c>
      <c r="K19" s="61" t="str">
        <f t="shared" si="2"/>
        <v>ADD A</v>
      </c>
      <c r="L19" s="57">
        <f t="shared" si="18"/>
        <v>4</v>
      </c>
      <c r="M19" s="58">
        <f t="shared" si="3"/>
        <v>1</v>
      </c>
      <c r="N19" s="93">
        <f t="shared" si="4"/>
        <v>0</v>
      </c>
      <c r="O19" s="95">
        <f t="shared" si="5"/>
        <v>0</v>
      </c>
      <c r="P19" s="14"/>
      <c r="Q19" s="65">
        <f t="shared" si="6"/>
        <v>1</v>
      </c>
      <c r="R19" s="66" t="b">
        <f t="shared" si="7"/>
        <v>0</v>
      </c>
      <c r="S19" s="66" t="b">
        <f t="shared" si="8"/>
        <v>1</v>
      </c>
      <c r="T19" s="66" t="b">
        <f t="shared" si="9"/>
        <v>0</v>
      </c>
      <c r="U19" s="66" t="b">
        <f t="shared" si="10"/>
        <v>1</v>
      </c>
      <c r="V19" s="65">
        <f t="shared" si="11"/>
        <v>0</v>
      </c>
      <c r="W19" s="66" t="b">
        <f t="shared" si="12"/>
        <v>0</v>
      </c>
      <c r="X19" s="66" t="b">
        <f t="shared" si="13"/>
        <v>0</v>
      </c>
      <c r="Y19" s="66" t="b">
        <f t="shared" si="14"/>
        <v>0</v>
      </c>
      <c r="Z19" s="66" t="b">
        <f t="shared" si="15"/>
        <v>0</v>
      </c>
      <c r="AB19" s="25">
        <v>14</v>
      </c>
      <c r="AC19" s="26" t="s">
        <v>8</v>
      </c>
      <c r="AD19" s="27" t="s">
        <v>10</v>
      </c>
      <c r="AE19" s="28">
        <f t="shared" si="1"/>
        <v>14</v>
      </c>
      <c r="AF19" s="100" t="s">
        <v>46</v>
      </c>
      <c r="AG19" s="100"/>
      <c r="AH19" s="100"/>
      <c r="AI19" s="104" t="s">
        <v>79</v>
      </c>
      <c r="AJ19" s="105"/>
      <c r="AK19" s="106"/>
    </row>
    <row r="20" spans="1:41" ht="16.5" x14ac:dyDescent="0.3">
      <c r="A20" s="22" t="str">
        <f t="shared" si="16"/>
        <v xml:space="preserve"> </v>
      </c>
      <c r="B20" s="4">
        <v>113</v>
      </c>
      <c r="C20" s="7"/>
      <c r="F20" s="4">
        <v>213</v>
      </c>
      <c r="G20" s="8">
        <v>0</v>
      </c>
      <c r="I20" s="22" t="str">
        <f t="shared" si="0"/>
        <v xml:space="preserve"> </v>
      </c>
      <c r="J20" s="63">
        <f t="shared" si="17"/>
        <v>109</v>
      </c>
      <c r="K20" s="61" t="str">
        <f t="shared" si="2"/>
        <v>JMP</v>
      </c>
      <c r="L20" s="57">
        <f t="shared" si="18"/>
        <v>4</v>
      </c>
      <c r="M20" s="58">
        <f t="shared" si="3"/>
        <v>1</v>
      </c>
      <c r="N20" s="93">
        <f t="shared" si="4"/>
        <v>0</v>
      </c>
      <c r="O20" s="95">
        <f t="shared" si="5"/>
        <v>0</v>
      </c>
      <c r="P20" s="14"/>
      <c r="Q20" s="65">
        <f t="shared" si="6"/>
        <v>0</v>
      </c>
      <c r="R20" s="66" t="b">
        <f t="shared" si="7"/>
        <v>0</v>
      </c>
      <c r="S20" s="66" t="b">
        <f t="shared" si="8"/>
        <v>0</v>
      </c>
      <c r="T20" s="66" t="b">
        <f t="shared" si="9"/>
        <v>0</v>
      </c>
      <c r="U20" s="66" t="b">
        <f t="shared" si="10"/>
        <v>0</v>
      </c>
      <c r="V20" s="65">
        <f t="shared" si="11"/>
        <v>0</v>
      </c>
      <c r="W20" s="66" t="b">
        <f t="shared" si="12"/>
        <v>0</v>
      </c>
      <c r="X20" s="66" t="b">
        <f t="shared" si="13"/>
        <v>0</v>
      </c>
      <c r="Y20" s="66" t="b">
        <f t="shared" si="14"/>
        <v>0</v>
      </c>
      <c r="Z20" s="66" t="b">
        <f t="shared" si="15"/>
        <v>0</v>
      </c>
      <c r="AB20" s="25">
        <v>15</v>
      </c>
      <c r="AC20" s="26" t="s">
        <v>6</v>
      </c>
      <c r="AD20" s="27" t="s">
        <v>10</v>
      </c>
      <c r="AE20" s="28">
        <f t="shared" si="1"/>
        <v>15</v>
      </c>
      <c r="AF20" s="100" t="s">
        <v>47</v>
      </c>
      <c r="AG20" s="100"/>
      <c r="AH20" s="100"/>
      <c r="AI20" s="101" t="s">
        <v>81</v>
      </c>
      <c r="AJ20" s="102"/>
      <c r="AK20" s="103"/>
    </row>
    <row r="21" spans="1:41" ht="16.5" x14ac:dyDescent="0.3">
      <c r="A21" s="22" t="str">
        <f t="shared" si="16"/>
        <v xml:space="preserve"> </v>
      </c>
      <c r="B21" s="4">
        <v>114</v>
      </c>
      <c r="C21" s="7"/>
      <c r="F21" s="4">
        <v>214</v>
      </c>
      <c r="G21" s="8">
        <v>0</v>
      </c>
      <c r="I21" s="22" t="str">
        <f t="shared" si="0"/>
        <v xml:space="preserve"> </v>
      </c>
      <c r="J21" s="63">
        <f t="shared" si="17"/>
        <v>110</v>
      </c>
      <c r="K21" s="61">
        <f t="shared" si="2"/>
        <v>105</v>
      </c>
      <c r="L21" s="57">
        <f t="shared" si="18"/>
        <v>4</v>
      </c>
      <c r="M21" s="58">
        <f t="shared" si="3"/>
        <v>1</v>
      </c>
      <c r="N21" s="93">
        <f t="shared" si="4"/>
        <v>0</v>
      </c>
      <c r="O21" s="95">
        <f t="shared" si="5"/>
        <v>0</v>
      </c>
      <c r="P21" s="14"/>
      <c r="Q21" s="65">
        <f t="shared" si="6"/>
        <v>0</v>
      </c>
      <c r="R21" s="66" t="b">
        <f t="shared" si="7"/>
        <v>0</v>
      </c>
      <c r="S21" s="66" t="b">
        <f t="shared" si="8"/>
        <v>0</v>
      </c>
      <c r="T21" s="66" t="b">
        <f t="shared" si="9"/>
        <v>0</v>
      </c>
      <c r="U21" s="66" t="b">
        <f t="shared" si="10"/>
        <v>0</v>
      </c>
      <c r="V21" s="65">
        <f t="shared" si="11"/>
        <v>0</v>
      </c>
      <c r="W21" s="66" t="b">
        <f t="shared" si="12"/>
        <v>0</v>
      </c>
      <c r="X21" s="66" t="b">
        <f t="shared" si="13"/>
        <v>0</v>
      </c>
      <c r="Y21" s="66" t="b">
        <f t="shared" si="14"/>
        <v>0</v>
      </c>
      <c r="Z21" s="66" t="b">
        <f t="shared" si="15"/>
        <v>0</v>
      </c>
      <c r="AB21" s="25">
        <v>16</v>
      </c>
      <c r="AC21" s="26" t="s">
        <v>15</v>
      </c>
      <c r="AD21" s="27" t="s">
        <v>10</v>
      </c>
      <c r="AE21" s="28">
        <f t="shared" si="1"/>
        <v>16</v>
      </c>
      <c r="AF21" s="100" t="s">
        <v>48</v>
      </c>
      <c r="AG21" s="100"/>
      <c r="AH21" s="100"/>
      <c r="AI21" s="101" t="s">
        <v>80</v>
      </c>
      <c r="AJ21" s="102"/>
      <c r="AK21" s="103"/>
      <c r="AO21" s="1">
        <f>IF(AND(L8&lt;0,Q8=1), 1, 0)</f>
        <v>0</v>
      </c>
    </row>
    <row r="22" spans="1:41" ht="16.5" x14ac:dyDescent="0.3">
      <c r="A22" s="22" t="str">
        <f t="shared" si="16"/>
        <v xml:space="preserve"> </v>
      </c>
      <c r="B22" s="4">
        <v>115</v>
      </c>
      <c r="C22" s="7"/>
      <c r="F22" s="4">
        <v>215</v>
      </c>
      <c r="G22" s="8">
        <v>0</v>
      </c>
      <c r="I22" s="22" t="str">
        <f t="shared" si="0"/>
        <v xml:space="preserve"> </v>
      </c>
      <c r="J22" s="63">
        <f t="shared" si="17"/>
        <v>105</v>
      </c>
      <c r="K22" s="61" t="str">
        <f t="shared" si="2"/>
        <v>DCR B</v>
      </c>
      <c r="L22" s="57">
        <f t="shared" si="18"/>
        <v>4</v>
      </c>
      <c r="M22" s="58">
        <f t="shared" si="3"/>
        <v>0</v>
      </c>
      <c r="N22" s="93">
        <f t="shared" si="4"/>
        <v>0</v>
      </c>
      <c r="O22" s="95">
        <f t="shared" si="5"/>
        <v>1</v>
      </c>
      <c r="P22" s="14"/>
      <c r="Q22" s="65">
        <f t="shared" si="6"/>
        <v>0</v>
      </c>
      <c r="R22" s="66" t="b">
        <f t="shared" si="7"/>
        <v>0</v>
      </c>
      <c r="S22" s="66" t="b">
        <f t="shared" si="8"/>
        <v>0</v>
      </c>
      <c r="T22" s="66" t="b">
        <f t="shared" si="9"/>
        <v>0</v>
      </c>
      <c r="U22" s="66" t="b">
        <f t="shared" si="10"/>
        <v>0</v>
      </c>
      <c r="V22" s="65">
        <f t="shared" si="11"/>
        <v>1</v>
      </c>
      <c r="W22" s="66" t="b">
        <f t="shared" si="12"/>
        <v>1</v>
      </c>
      <c r="X22" s="66" t="b">
        <f t="shared" si="13"/>
        <v>0</v>
      </c>
      <c r="Y22" s="66" t="b">
        <f t="shared" si="14"/>
        <v>0</v>
      </c>
      <c r="Z22" s="66" t="b">
        <f t="shared" si="15"/>
        <v>1</v>
      </c>
      <c r="AB22" s="25">
        <v>17</v>
      </c>
      <c r="AC22" s="26" t="s">
        <v>25</v>
      </c>
      <c r="AD22" s="27" t="s">
        <v>10</v>
      </c>
      <c r="AE22" s="28">
        <f t="shared" si="1"/>
        <v>17</v>
      </c>
      <c r="AF22" s="100" t="s">
        <v>49</v>
      </c>
      <c r="AG22" s="100"/>
      <c r="AH22" s="100"/>
      <c r="AI22" s="101" t="s">
        <v>82</v>
      </c>
      <c r="AJ22" s="102"/>
      <c r="AK22" s="103"/>
    </row>
    <row r="23" spans="1:41" ht="17.25" thickBot="1" x14ac:dyDescent="0.35">
      <c r="A23" s="22" t="str">
        <f t="shared" si="16"/>
        <v xml:space="preserve"> </v>
      </c>
      <c r="B23" s="4">
        <v>116</v>
      </c>
      <c r="C23" s="7"/>
      <c r="F23" s="4">
        <v>216</v>
      </c>
      <c r="G23" s="8">
        <v>0</v>
      </c>
      <c r="I23" s="22" t="str">
        <f t="shared" si="0"/>
        <v xml:space="preserve"> </v>
      </c>
      <c r="J23" s="63">
        <f t="shared" si="17"/>
        <v>106</v>
      </c>
      <c r="K23" s="61" t="str">
        <f t="shared" si="2"/>
        <v>JN</v>
      </c>
      <c r="L23" s="57">
        <f t="shared" si="18"/>
        <v>4</v>
      </c>
      <c r="M23" s="58">
        <f t="shared" si="3"/>
        <v>0</v>
      </c>
      <c r="N23" s="93">
        <f t="shared" si="4"/>
        <v>0</v>
      </c>
      <c r="O23" s="95">
        <f t="shared" si="5"/>
        <v>1</v>
      </c>
      <c r="P23" s="14"/>
      <c r="Q23" s="65">
        <f t="shared" si="6"/>
        <v>0</v>
      </c>
      <c r="R23" s="66" t="b">
        <f t="shared" si="7"/>
        <v>0</v>
      </c>
      <c r="S23" s="66" t="b">
        <f t="shared" si="8"/>
        <v>0</v>
      </c>
      <c r="T23" s="66" t="b">
        <f t="shared" si="9"/>
        <v>0</v>
      </c>
      <c r="U23" s="66" t="b">
        <f t="shared" si="10"/>
        <v>0</v>
      </c>
      <c r="V23" s="65">
        <f t="shared" si="11"/>
        <v>0</v>
      </c>
      <c r="W23" s="66" t="b">
        <f t="shared" si="12"/>
        <v>0</v>
      </c>
      <c r="X23" s="66" t="b">
        <f t="shared" si="13"/>
        <v>0</v>
      </c>
      <c r="Y23" s="66" t="b">
        <f t="shared" si="14"/>
        <v>0</v>
      </c>
      <c r="Z23" s="66" t="b">
        <f t="shared" si="15"/>
        <v>0</v>
      </c>
      <c r="AB23" s="31">
        <v>18</v>
      </c>
      <c r="AC23" s="32" t="s">
        <v>26</v>
      </c>
      <c r="AD23" s="33" t="s">
        <v>10</v>
      </c>
      <c r="AE23" s="34">
        <f t="shared" si="1"/>
        <v>18</v>
      </c>
      <c r="AF23" s="107" t="s">
        <v>50</v>
      </c>
      <c r="AG23" s="107"/>
      <c r="AH23" s="107"/>
      <c r="AI23" s="108" t="s">
        <v>83</v>
      </c>
      <c r="AJ23" s="109"/>
      <c r="AK23" s="110"/>
    </row>
    <row r="24" spans="1:41" ht="16.5" x14ac:dyDescent="0.3">
      <c r="A24" s="22" t="str">
        <f t="shared" si="16"/>
        <v xml:space="preserve"> </v>
      </c>
      <c r="B24" s="4">
        <v>117</v>
      </c>
      <c r="C24" s="7"/>
      <c r="F24" s="4">
        <v>217</v>
      </c>
      <c r="G24" s="8">
        <v>0</v>
      </c>
      <c r="I24" s="22" t="str">
        <f t="shared" si="0"/>
        <v xml:space="preserve"> </v>
      </c>
      <c r="J24" s="63">
        <f t="shared" si="17"/>
        <v>107</v>
      </c>
      <c r="K24" s="61">
        <f t="shared" si="2"/>
        <v>111</v>
      </c>
      <c r="L24" s="57">
        <f t="shared" si="18"/>
        <v>4</v>
      </c>
      <c r="M24" s="58">
        <f t="shared" si="3"/>
        <v>0</v>
      </c>
      <c r="N24" s="93">
        <f t="shared" si="4"/>
        <v>0</v>
      </c>
      <c r="O24" s="95">
        <f t="shared" si="5"/>
        <v>1</v>
      </c>
      <c r="P24" s="14"/>
      <c r="Q24" s="65">
        <f t="shared" si="6"/>
        <v>0</v>
      </c>
      <c r="R24" s="66" t="b">
        <f t="shared" si="7"/>
        <v>0</v>
      </c>
      <c r="S24" s="66" t="b">
        <f t="shared" si="8"/>
        <v>0</v>
      </c>
      <c r="T24" s="66" t="b">
        <f t="shared" si="9"/>
        <v>0</v>
      </c>
      <c r="U24" s="66" t="b">
        <f t="shared" si="10"/>
        <v>0</v>
      </c>
      <c r="V24" s="65">
        <f t="shared" si="11"/>
        <v>0</v>
      </c>
      <c r="W24" s="66" t="b">
        <f t="shared" si="12"/>
        <v>0</v>
      </c>
      <c r="X24" s="66" t="b">
        <f t="shared" si="13"/>
        <v>0</v>
      </c>
      <c r="Y24" s="66" t="b">
        <f t="shared" si="14"/>
        <v>0</v>
      </c>
      <c r="Z24" s="66" t="b">
        <f t="shared" si="15"/>
        <v>0</v>
      </c>
    </row>
    <row r="25" spans="1:41" ht="16.5" x14ac:dyDescent="0.3">
      <c r="A25" s="22" t="str">
        <f t="shared" si="16"/>
        <v xml:space="preserve"> </v>
      </c>
      <c r="B25" s="4">
        <v>118</v>
      </c>
      <c r="C25" s="7"/>
      <c r="F25" s="4">
        <v>218</v>
      </c>
      <c r="G25" s="8">
        <v>0</v>
      </c>
      <c r="I25" s="22" t="str">
        <f t="shared" si="0"/>
        <v xml:space="preserve"> </v>
      </c>
      <c r="J25" s="63">
        <f t="shared" si="17"/>
        <v>108</v>
      </c>
      <c r="K25" s="61" t="str">
        <f t="shared" si="2"/>
        <v>ADD A</v>
      </c>
      <c r="L25" s="57">
        <f t="shared" si="18"/>
        <v>8</v>
      </c>
      <c r="M25" s="58">
        <f t="shared" si="3"/>
        <v>0</v>
      </c>
      <c r="N25" s="93">
        <f t="shared" si="4"/>
        <v>0</v>
      </c>
      <c r="O25" s="95">
        <f t="shared" si="5"/>
        <v>0</v>
      </c>
      <c r="P25" s="14"/>
      <c r="Q25" s="65">
        <f t="shared" si="6"/>
        <v>1</v>
      </c>
      <c r="R25" s="66" t="b">
        <f t="shared" si="7"/>
        <v>0</v>
      </c>
      <c r="S25" s="66" t="b">
        <f t="shared" si="8"/>
        <v>1</v>
      </c>
      <c r="T25" s="66" t="b">
        <f t="shared" si="9"/>
        <v>0</v>
      </c>
      <c r="U25" s="66" t="b">
        <f t="shared" si="10"/>
        <v>1</v>
      </c>
      <c r="V25" s="65">
        <f t="shared" si="11"/>
        <v>0</v>
      </c>
      <c r="W25" s="66" t="b">
        <f t="shared" si="12"/>
        <v>0</v>
      </c>
      <c r="X25" s="66" t="b">
        <f t="shared" si="13"/>
        <v>0</v>
      </c>
      <c r="Y25" s="66" t="b">
        <f t="shared" si="14"/>
        <v>0</v>
      </c>
      <c r="Z25" s="66" t="b">
        <f t="shared" si="15"/>
        <v>0</v>
      </c>
      <c r="AG25" s="19" t="s">
        <v>64</v>
      </c>
    </row>
    <row r="26" spans="1:41" ht="14.45" customHeight="1" x14ac:dyDescent="0.3">
      <c r="A26" s="22" t="str">
        <f t="shared" si="16"/>
        <v xml:space="preserve"> </v>
      </c>
      <c r="B26" s="4">
        <v>119</v>
      </c>
      <c r="C26" s="7"/>
      <c r="F26" s="4">
        <v>219</v>
      </c>
      <c r="G26" s="8">
        <v>0</v>
      </c>
      <c r="I26" s="22" t="str">
        <f t="shared" si="0"/>
        <v xml:space="preserve"> </v>
      </c>
      <c r="J26" s="63">
        <f t="shared" si="17"/>
        <v>109</v>
      </c>
      <c r="K26" s="61" t="str">
        <f t="shared" si="2"/>
        <v>JMP</v>
      </c>
      <c r="L26" s="57">
        <f t="shared" si="18"/>
        <v>8</v>
      </c>
      <c r="M26" s="58">
        <f t="shared" si="3"/>
        <v>0</v>
      </c>
      <c r="N26" s="93">
        <f t="shared" si="4"/>
        <v>0</v>
      </c>
      <c r="O26" s="95">
        <f t="shared" si="5"/>
        <v>0</v>
      </c>
      <c r="P26" s="14"/>
      <c r="Q26" s="65">
        <f t="shared" si="6"/>
        <v>0</v>
      </c>
      <c r="R26" s="66" t="b">
        <f t="shared" si="7"/>
        <v>0</v>
      </c>
      <c r="S26" s="66" t="b">
        <f t="shared" si="8"/>
        <v>0</v>
      </c>
      <c r="T26" s="66" t="b">
        <f t="shared" si="9"/>
        <v>0</v>
      </c>
      <c r="U26" s="66" t="b">
        <f t="shared" si="10"/>
        <v>0</v>
      </c>
      <c r="V26" s="65">
        <f t="shared" si="11"/>
        <v>0</v>
      </c>
      <c r="W26" s="66" t="b">
        <f t="shared" si="12"/>
        <v>0</v>
      </c>
      <c r="X26" s="66" t="b">
        <f t="shared" si="13"/>
        <v>0</v>
      </c>
      <c r="Y26" s="66" t="b">
        <f t="shared" si="14"/>
        <v>0</v>
      </c>
      <c r="Z26" s="66" t="b">
        <f t="shared" si="15"/>
        <v>0</v>
      </c>
      <c r="AH26" s="111" t="s">
        <v>52</v>
      </c>
      <c r="AI26" s="111"/>
      <c r="AJ26" s="11"/>
      <c r="AK26" s="11"/>
    </row>
    <row r="27" spans="1:41" ht="17.25" thickBot="1" x14ac:dyDescent="0.35">
      <c r="A27" s="22" t="str">
        <f t="shared" si="16"/>
        <v xml:space="preserve"> </v>
      </c>
      <c r="B27" s="4">
        <v>120</v>
      </c>
      <c r="C27" s="7"/>
      <c r="F27" s="4">
        <v>220</v>
      </c>
      <c r="G27" s="8">
        <v>0</v>
      </c>
      <c r="I27" s="22" t="str">
        <f t="shared" si="0"/>
        <v xml:space="preserve"> </v>
      </c>
      <c r="J27" s="63">
        <f t="shared" si="17"/>
        <v>110</v>
      </c>
      <c r="K27" s="61">
        <f t="shared" si="2"/>
        <v>105</v>
      </c>
      <c r="L27" s="57">
        <f t="shared" si="18"/>
        <v>8</v>
      </c>
      <c r="M27" s="58">
        <f t="shared" si="3"/>
        <v>0</v>
      </c>
      <c r="N27" s="93">
        <f t="shared" si="4"/>
        <v>0</v>
      </c>
      <c r="O27" s="95">
        <f t="shared" si="5"/>
        <v>0</v>
      </c>
      <c r="P27" s="14"/>
      <c r="Q27" s="65">
        <f t="shared" si="6"/>
        <v>0</v>
      </c>
      <c r="R27" s="66" t="b">
        <f t="shared" si="7"/>
        <v>0</v>
      </c>
      <c r="S27" s="66" t="b">
        <f t="shared" si="8"/>
        <v>0</v>
      </c>
      <c r="T27" s="66" t="b">
        <f t="shared" si="9"/>
        <v>0</v>
      </c>
      <c r="U27" s="66" t="b">
        <f t="shared" si="10"/>
        <v>0</v>
      </c>
      <c r="V27" s="65">
        <f t="shared" si="11"/>
        <v>0</v>
      </c>
      <c r="W27" s="66" t="b">
        <f t="shared" si="12"/>
        <v>0</v>
      </c>
      <c r="X27" s="66" t="b">
        <f t="shared" si="13"/>
        <v>0</v>
      </c>
      <c r="Y27" s="66" t="b">
        <f t="shared" si="14"/>
        <v>0</v>
      </c>
      <c r="Z27" s="66" t="b">
        <f t="shared" si="15"/>
        <v>0</v>
      </c>
      <c r="AF27" s="48" t="s">
        <v>51</v>
      </c>
      <c r="AH27" s="111"/>
      <c r="AI27" s="111"/>
      <c r="AJ27" s="12"/>
      <c r="AK27" s="12"/>
    </row>
    <row r="28" spans="1:41" ht="15" customHeight="1" thickBot="1" x14ac:dyDescent="0.35">
      <c r="A28" s="22" t="str">
        <f t="shared" si="16"/>
        <v xml:space="preserve"> </v>
      </c>
      <c r="B28" s="4">
        <v>121</v>
      </c>
      <c r="C28" s="7"/>
      <c r="F28" s="4">
        <v>221</v>
      </c>
      <c r="G28" s="8">
        <v>0</v>
      </c>
      <c r="I28" s="22" t="str">
        <f t="shared" si="0"/>
        <v xml:space="preserve"> </v>
      </c>
      <c r="J28" s="63">
        <f t="shared" si="17"/>
        <v>105</v>
      </c>
      <c r="K28" s="61" t="str">
        <f t="shared" si="2"/>
        <v>DCR B</v>
      </c>
      <c r="L28" s="57">
        <f t="shared" si="18"/>
        <v>8</v>
      </c>
      <c r="M28" s="58">
        <f t="shared" si="3"/>
        <v>-1</v>
      </c>
      <c r="N28" s="93">
        <f t="shared" si="4"/>
        <v>1</v>
      </c>
      <c r="O28" s="95">
        <f t="shared" si="5"/>
        <v>0</v>
      </c>
      <c r="P28" s="14"/>
      <c r="Q28" s="65">
        <f t="shared" si="6"/>
        <v>0</v>
      </c>
      <c r="R28" s="66" t="b">
        <f t="shared" si="7"/>
        <v>0</v>
      </c>
      <c r="S28" s="66" t="b">
        <f t="shared" si="8"/>
        <v>0</v>
      </c>
      <c r="T28" s="66" t="b">
        <f t="shared" si="9"/>
        <v>0</v>
      </c>
      <c r="U28" s="66" t="b">
        <f t="shared" si="10"/>
        <v>0</v>
      </c>
      <c r="V28" s="65">
        <f t="shared" si="11"/>
        <v>1</v>
      </c>
      <c r="W28" s="66" t="b">
        <f t="shared" si="12"/>
        <v>0</v>
      </c>
      <c r="X28" s="66" t="b">
        <f t="shared" si="13"/>
        <v>1</v>
      </c>
      <c r="Y28" s="66" t="b">
        <f t="shared" si="14"/>
        <v>1</v>
      </c>
      <c r="Z28" s="66" t="b">
        <f t="shared" si="15"/>
        <v>0</v>
      </c>
      <c r="AD28" s="10"/>
      <c r="AF28" s="21" t="str">
        <f>IF(J12&lt;200,VLOOKUP(AF30,$B$7:$C$42,2),VLOOKUP(AF30,$F$7:$G$42,2))</f>
        <v>NOP</v>
      </c>
      <c r="AH28" s="98"/>
      <c r="AI28" s="99"/>
    </row>
    <row r="29" spans="1:41" ht="17.25" thickBot="1" x14ac:dyDescent="0.35">
      <c r="A29" s="22" t="str">
        <f t="shared" si="16"/>
        <v xml:space="preserve"> </v>
      </c>
      <c r="B29" s="4">
        <v>122</v>
      </c>
      <c r="C29" s="7"/>
      <c r="F29" s="4">
        <v>222</v>
      </c>
      <c r="G29" s="8">
        <v>0</v>
      </c>
      <c r="I29" s="22" t="str">
        <f t="shared" si="0"/>
        <v xml:space="preserve"> </v>
      </c>
      <c r="J29" s="63">
        <f t="shared" si="17"/>
        <v>106</v>
      </c>
      <c r="K29" s="61" t="str">
        <f t="shared" si="2"/>
        <v>JN</v>
      </c>
      <c r="L29" s="57">
        <f t="shared" si="18"/>
        <v>8</v>
      </c>
      <c r="M29" s="58">
        <f t="shared" si="3"/>
        <v>-1</v>
      </c>
      <c r="N29" s="93">
        <f t="shared" si="4"/>
        <v>1</v>
      </c>
      <c r="O29" s="95">
        <f t="shared" si="5"/>
        <v>0</v>
      </c>
      <c r="P29" s="14"/>
      <c r="Q29" s="65">
        <f t="shared" si="6"/>
        <v>0</v>
      </c>
      <c r="R29" s="66" t="b">
        <f t="shared" si="7"/>
        <v>0</v>
      </c>
      <c r="S29" s="66" t="b">
        <f t="shared" si="8"/>
        <v>0</v>
      </c>
      <c r="T29" s="66" t="b">
        <f t="shared" si="9"/>
        <v>0</v>
      </c>
      <c r="U29" s="66" t="b">
        <f t="shared" si="10"/>
        <v>0</v>
      </c>
      <c r="V29" s="65">
        <f t="shared" si="11"/>
        <v>0</v>
      </c>
      <c r="W29" s="66" t="b">
        <f t="shared" si="12"/>
        <v>0</v>
      </c>
      <c r="X29" s="66" t="b">
        <f t="shared" si="13"/>
        <v>0</v>
      </c>
      <c r="Y29" s="66" t="b">
        <f t="shared" si="14"/>
        <v>0</v>
      </c>
      <c r="Z29" s="66" t="b">
        <f t="shared" si="15"/>
        <v>0</v>
      </c>
    </row>
    <row r="30" spans="1:41" ht="17.25" thickBot="1" x14ac:dyDescent="0.35">
      <c r="A30" s="22" t="str">
        <f t="shared" si="16"/>
        <v xml:space="preserve"> </v>
      </c>
      <c r="B30" s="4">
        <v>123</v>
      </c>
      <c r="C30" s="7"/>
      <c r="F30" s="4">
        <v>223</v>
      </c>
      <c r="G30" s="8">
        <v>0</v>
      </c>
      <c r="I30" s="22" t="str">
        <f t="shared" si="0"/>
        <v xml:space="preserve"> </v>
      </c>
      <c r="J30" s="63">
        <f t="shared" si="17"/>
        <v>107</v>
      </c>
      <c r="K30" s="61">
        <f t="shared" si="2"/>
        <v>111</v>
      </c>
      <c r="L30" s="57">
        <f t="shared" si="18"/>
        <v>8</v>
      </c>
      <c r="M30" s="58">
        <f t="shared" si="3"/>
        <v>-1</v>
      </c>
      <c r="N30" s="93">
        <f t="shared" si="4"/>
        <v>1</v>
      </c>
      <c r="O30" s="95">
        <f t="shared" si="5"/>
        <v>0</v>
      </c>
      <c r="P30" s="14"/>
      <c r="Q30" s="65">
        <f t="shared" si="6"/>
        <v>0</v>
      </c>
      <c r="R30" s="66" t="b">
        <f t="shared" si="7"/>
        <v>0</v>
      </c>
      <c r="S30" s="66" t="b">
        <f t="shared" si="8"/>
        <v>0</v>
      </c>
      <c r="T30" s="66" t="b">
        <f t="shared" si="9"/>
        <v>0</v>
      </c>
      <c r="U30" s="66" t="b">
        <f t="shared" si="10"/>
        <v>0</v>
      </c>
      <c r="V30" s="65">
        <f t="shared" si="11"/>
        <v>0</v>
      </c>
      <c r="W30" s="66" t="b">
        <f t="shared" si="12"/>
        <v>0</v>
      </c>
      <c r="X30" s="66" t="b">
        <f t="shared" si="13"/>
        <v>0</v>
      </c>
      <c r="Y30" s="66" t="b">
        <f t="shared" si="14"/>
        <v>0</v>
      </c>
      <c r="Z30" s="66" t="b">
        <f t="shared" si="15"/>
        <v>0</v>
      </c>
      <c r="AD30" s="20" t="s">
        <v>54</v>
      </c>
      <c r="AE30" s="13"/>
      <c r="AF30" s="92">
        <v>111</v>
      </c>
    </row>
    <row r="31" spans="1:41" ht="17.25" thickBot="1" x14ac:dyDescent="0.35">
      <c r="A31" s="22" t="str">
        <f t="shared" si="16"/>
        <v xml:space="preserve"> </v>
      </c>
      <c r="B31" s="4">
        <v>124</v>
      </c>
      <c r="C31" s="7"/>
      <c r="F31" s="4">
        <v>224</v>
      </c>
      <c r="G31" s="8">
        <v>0</v>
      </c>
      <c r="I31" s="22" t="str">
        <f t="shared" si="0"/>
        <v>➽</v>
      </c>
      <c r="J31" s="63">
        <f t="shared" si="17"/>
        <v>111</v>
      </c>
      <c r="K31" s="61" t="str">
        <f t="shared" si="2"/>
        <v>NOP</v>
      </c>
      <c r="L31" s="57">
        <f t="shared" si="18"/>
        <v>8</v>
      </c>
      <c r="M31" s="58">
        <f t="shared" si="3"/>
        <v>-1</v>
      </c>
      <c r="N31" s="93">
        <f t="shared" si="4"/>
        <v>1</v>
      </c>
      <c r="O31" s="95">
        <f t="shared" si="5"/>
        <v>0</v>
      </c>
      <c r="P31" s="14"/>
      <c r="Q31" s="65">
        <f t="shared" si="6"/>
        <v>0</v>
      </c>
      <c r="R31" s="66" t="b">
        <f t="shared" si="7"/>
        <v>0</v>
      </c>
      <c r="S31" s="66" t="b">
        <f t="shared" si="8"/>
        <v>0</v>
      </c>
      <c r="T31" s="66" t="b">
        <f t="shared" si="9"/>
        <v>0</v>
      </c>
      <c r="U31" s="66" t="b">
        <f t="shared" si="10"/>
        <v>0</v>
      </c>
      <c r="V31" s="65">
        <f t="shared" si="11"/>
        <v>0</v>
      </c>
      <c r="W31" s="66" t="b">
        <f t="shared" si="12"/>
        <v>0</v>
      </c>
      <c r="X31" s="66" t="b">
        <f t="shared" si="13"/>
        <v>0</v>
      </c>
      <c r="Y31" s="66" t="b">
        <f t="shared" si="14"/>
        <v>0</v>
      </c>
      <c r="Z31" s="66" t="b">
        <f t="shared" si="15"/>
        <v>0</v>
      </c>
      <c r="AD31" s="9"/>
      <c r="AH31" s="14" t="s">
        <v>19</v>
      </c>
      <c r="AI31" s="14" t="s">
        <v>20</v>
      </c>
    </row>
    <row r="32" spans="1:41" ht="17.25" thickBot="1" x14ac:dyDescent="0.35">
      <c r="A32" s="22" t="str">
        <f t="shared" si="16"/>
        <v xml:space="preserve"> </v>
      </c>
      <c r="B32" s="4">
        <v>125</v>
      </c>
      <c r="C32" s="7"/>
      <c r="F32" s="4">
        <v>225</v>
      </c>
      <c r="G32" s="8">
        <v>0</v>
      </c>
      <c r="I32" s="22" t="str">
        <f t="shared" si="0"/>
        <v xml:space="preserve"> </v>
      </c>
      <c r="J32" s="63">
        <f t="shared" si="17"/>
        <v>112</v>
      </c>
      <c r="K32" s="61">
        <f t="shared" si="2"/>
        <v>0</v>
      </c>
      <c r="L32" s="57">
        <f t="shared" si="18"/>
        <v>8</v>
      </c>
      <c r="M32" s="58">
        <f t="shared" si="3"/>
        <v>-1</v>
      </c>
      <c r="N32" s="93">
        <f t="shared" si="4"/>
        <v>1</v>
      </c>
      <c r="O32" s="95">
        <f t="shared" si="5"/>
        <v>0</v>
      </c>
      <c r="P32" s="14"/>
      <c r="Q32" s="65">
        <f t="shared" si="6"/>
        <v>0</v>
      </c>
      <c r="R32" s="66" t="b">
        <f t="shared" si="7"/>
        <v>0</v>
      </c>
      <c r="S32" s="66" t="b">
        <f t="shared" si="8"/>
        <v>0</v>
      </c>
      <c r="T32" s="66" t="b">
        <f t="shared" si="9"/>
        <v>0</v>
      </c>
      <c r="U32" s="66" t="b">
        <f t="shared" si="10"/>
        <v>0</v>
      </c>
      <c r="V32" s="65">
        <f t="shared" si="11"/>
        <v>0</v>
      </c>
      <c r="W32" s="66" t="b">
        <f t="shared" si="12"/>
        <v>0</v>
      </c>
      <c r="X32" s="66" t="b">
        <f t="shared" si="13"/>
        <v>0</v>
      </c>
      <c r="Y32" s="66" t="b">
        <f t="shared" si="14"/>
        <v>0</v>
      </c>
      <c r="Z32" s="66" t="b">
        <f t="shared" si="15"/>
        <v>0</v>
      </c>
      <c r="AD32" s="15" t="s">
        <v>55</v>
      </c>
      <c r="AE32" s="13"/>
      <c r="AF32" s="17">
        <f>VLOOKUP(G3,$I$5:$M$42,5,0)</f>
        <v>-1</v>
      </c>
      <c r="AH32" s="50">
        <f>VLOOKUP(G3,$I$5:$O$42,6,0)</f>
        <v>1</v>
      </c>
      <c r="AI32" s="51">
        <f>VLOOKUP(G3,$I$5:$O$42,7,0)</f>
        <v>0</v>
      </c>
    </row>
    <row r="33" spans="1:41" ht="17.25" thickBot="1" x14ac:dyDescent="0.35">
      <c r="A33" s="22" t="str">
        <f t="shared" si="16"/>
        <v xml:space="preserve"> </v>
      </c>
      <c r="B33" s="4">
        <v>126</v>
      </c>
      <c r="C33" s="7"/>
      <c r="F33" s="4">
        <v>226</v>
      </c>
      <c r="G33" s="8">
        <v>0</v>
      </c>
      <c r="I33" s="22" t="str">
        <f t="shared" si="0"/>
        <v xml:space="preserve"> </v>
      </c>
      <c r="J33" s="63">
        <f t="shared" si="17"/>
        <v>113</v>
      </c>
      <c r="K33" s="61">
        <f t="shared" si="2"/>
        <v>0</v>
      </c>
      <c r="L33" s="57">
        <f t="shared" si="18"/>
        <v>8</v>
      </c>
      <c r="M33" s="58">
        <f t="shared" si="3"/>
        <v>-1</v>
      </c>
      <c r="N33" s="93">
        <f t="shared" si="4"/>
        <v>1</v>
      </c>
      <c r="O33" s="95">
        <f t="shared" si="5"/>
        <v>0</v>
      </c>
      <c r="P33" s="14"/>
      <c r="Q33" s="65">
        <f t="shared" si="6"/>
        <v>0</v>
      </c>
      <c r="R33" s="66" t="b">
        <f t="shared" si="7"/>
        <v>0</v>
      </c>
      <c r="S33" s="66" t="b">
        <f t="shared" si="8"/>
        <v>0</v>
      </c>
      <c r="T33" s="66" t="b">
        <f t="shared" si="9"/>
        <v>0</v>
      </c>
      <c r="U33" s="66" t="b">
        <f t="shared" si="10"/>
        <v>0</v>
      </c>
      <c r="V33" s="65">
        <f t="shared" si="11"/>
        <v>0</v>
      </c>
      <c r="W33" s="66" t="b">
        <f t="shared" si="12"/>
        <v>0</v>
      </c>
      <c r="X33" s="66" t="b">
        <f t="shared" si="13"/>
        <v>0</v>
      </c>
      <c r="Y33" s="66" t="b">
        <f t="shared" si="14"/>
        <v>0</v>
      </c>
      <c r="Z33" s="66" t="b">
        <f t="shared" si="15"/>
        <v>0</v>
      </c>
      <c r="AD33" s="16" t="s">
        <v>56</v>
      </c>
      <c r="AE33" s="13"/>
      <c r="AF33" s="17">
        <f>VLOOKUP(G3,$I$5:$M$42,4,0)</f>
        <v>8</v>
      </c>
      <c r="AI33" s="49" t="s">
        <v>53</v>
      </c>
    </row>
    <row r="34" spans="1:41" s="2" customFormat="1" ht="16.5" x14ac:dyDescent="0.3">
      <c r="A34" s="22" t="str">
        <f t="shared" si="16"/>
        <v xml:space="preserve"> </v>
      </c>
      <c r="B34" s="4">
        <v>127</v>
      </c>
      <c r="C34" s="7"/>
      <c r="D34" s="1"/>
      <c r="E34" s="1"/>
      <c r="F34" s="4">
        <v>227</v>
      </c>
      <c r="G34" s="8">
        <v>0</v>
      </c>
      <c r="H34" s="1"/>
      <c r="I34" s="22" t="str">
        <f t="shared" si="0"/>
        <v xml:space="preserve"> </v>
      </c>
      <c r="J34" s="63">
        <f t="shared" si="17"/>
        <v>114</v>
      </c>
      <c r="K34" s="61">
        <f t="shared" si="2"/>
        <v>0</v>
      </c>
      <c r="L34" s="57">
        <f t="shared" si="18"/>
        <v>8</v>
      </c>
      <c r="M34" s="58">
        <f t="shared" si="3"/>
        <v>-1</v>
      </c>
      <c r="N34" s="93">
        <f t="shared" si="4"/>
        <v>1</v>
      </c>
      <c r="O34" s="95">
        <f t="shared" si="5"/>
        <v>0</v>
      </c>
      <c r="P34" s="14"/>
      <c r="Q34" s="65">
        <f t="shared" si="6"/>
        <v>0</v>
      </c>
      <c r="R34" s="66" t="b">
        <f t="shared" si="7"/>
        <v>0</v>
      </c>
      <c r="S34" s="66" t="b">
        <f t="shared" si="8"/>
        <v>0</v>
      </c>
      <c r="T34" s="66" t="b">
        <f t="shared" si="9"/>
        <v>0</v>
      </c>
      <c r="U34" s="66" t="b">
        <f t="shared" si="10"/>
        <v>0</v>
      </c>
      <c r="V34" s="65">
        <f t="shared" si="11"/>
        <v>0</v>
      </c>
      <c r="W34" s="66" t="b">
        <f t="shared" si="12"/>
        <v>0</v>
      </c>
      <c r="X34" s="66" t="b">
        <f t="shared" si="13"/>
        <v>0</v>
      </c>
      <c r="Y34" s="66" t="b">
        <f t="shared" si="14"/>
        <v>0</v>
      </c>
      <c r="Z34" s="66" t="b">
        <f t="shared" si="15"/>
        <v>0</v>
      </c>
      <c r="AB34" s="6"/>
      <c r="AC34" s="1"/>
      <c r="AD34" s="18"/>
      <c r="AE34" s="18"/>
      <c r="AF34" s="18"/>
      <c r="AG34" s="18"/>
      <c r="AH34" s="18"/>
      <c r="AI34" s="18"/>
      <c r="AJ34" s="18"/>
      <c r="AL34" s="1"/>
      <c r="AM34" s="1"/>
      <c r="AN34" s="1"/>
      <c r="AO34" s="1"/>
    </row>
    <row r="35" spans="1:41" s="2" customFormat="1" ht="16.5" x14ac:dyDescent="0.3">
      <c r="A35" s="22" t="str">
        <f t="shared" si="16"/>
        <v xml:space="preserve"> </v>
      </c>
      <c r="B35" s="4">
        <v>128</v>
      </c>
      <c r="C35" s="7"/>
      <c r="D35" s="1"/>
      <c r="E35" s="1"/>
      <c r="F35" s="4">
        <v>228</v>
      </c>
      <c r="G35" s="8">
        <v>0</v>
      </c>
      <c r="H35" s="1"/>
      <c r="I35" s="22" t="str">
        <f t="shared" si="0"/>
        <v xml:space="preserve"> </v>
      </c>
      <c r="J35" s="63">
        <f t="shared" si="17"/>
        <v>115</v>
      </c>
      <c r="K35" s="61">
        <f t="shared" si="2"/>
        <v>0</v>
      </c>
      <c r="L35" s="57">
        <f t="shared" si="18"/>
        <v>8</v>
      </c>
      <c r="M35" s="58">
        <f t="shared" si="3"/>
        <v>-1</v>
      </c>
      <c r="N35" s="93">
        <f t="shared" si="4"/>
        <v>1</v>
      </c>
      <c r="O35" s="95">
        <f t="shared" si="5"/>
        <v>0</v>
      </c>
      <c r="P35" s="14"/>
      <c r="Q35" s="65">
        <f t="shared" si="6"/>
        <v>0</v>
      </c>
      <c r="R35" s="66" t="b">
        <f t="shared" si="7"/>
        <v>0</v>
      </c>
      <c r="S35" s="66" t="b">
        <f t="shared" si="8"/>
        <v>0</v>
      </c>
      <c r="T35" s="66" t="b">
        <f t="shared" si="9"/>
        <v>0</v>
      </c>
      <c r="U35" s="66" t="b">
        <f t="shared" si="10"/>
        <v>0</v>
      </c>
      <c r="V35" s="65">
        <f t="shared" si="11"/>
        <v>0</v>
      </c>
      <c r="W35" s="66" t="b">
        <f t="shared" si="12"/>
        <v>0</v>
      </c>
      <c r="X35" s="66" t="b">
        <f t="shared" si="13"/>
        <v>0</v>
      </c>
      <c r="Y35" s="66" t="b">
        <f t="shared" si="14"/>
        <v>0</v>
      </c>
      <c r="Z35" s="66" t="b">
        <f t="shared" si="15"/>
        <v>0</v>
      </c>
      <c r="AB35" s="6"/>
      <c r="AC35" s="1"/>
      <c r="AD35" s="18"/>
      <c r="AE35" s="18"/>
      <c r="AF35" s="18"/>
      <c r="AG35" s="18"/>
      <c r="AH35" s="18"/>
      <c r="AI35" s="18"/>
      <c r="AJ35" s="18"/>
      <c r="AL35" s="1"/>
      <c r="AM35" s="1"/>
      <c r="AN35" s="1"/>
      <c r="AO35" s="1"/>
    </row>
    <row r="36" spans="1:41" s="2" customFormat="1" ht="16.5" x14ac:dyDescent="0.3">
      <c r="A36" s="19"/>
      <c r="B36" s="4">
        <v>129</v>
      </c>
      <c r="C36" s="7"/>
      <c r="D36" s="1"/>
      <c r="E36" s="1"/>
      <c r="F36" s="4">
        <v>229</v>
      </c>
      <c r="G36" s="8">
        <v>0</v>
      </c>
      <c r="H36" s="1"/>
      <c r="I36" s="22" t="str">
        <f t="shared" si="0"/>
        <v xml:space="preserve"> </v>
      </c>
      <c r="J36" s="63">
        <f t="shared" si="17"/>
        <v>116</v>
      </c>
      <c r="K36" s="61">
        <f t="shared" si="2"/>
        <v>0</v>
      </c>
      <c r="L36" s="57">
        <f t="shared" si="18"/>
        <v>8</v>
      </c>
      <c r="M36" s="58">
        <f t="shared" si="3"/>
        <v>-1</v>
      </c>
      <c r="N36" s="93">
        <f t="shared" si="4"/>
        <v>1</v>
      </c>
      <c r="O36" s="95">
        <f t="shared" si="5"/>
        <v>0</v>
      </c>
      <c r="P36" s="14"/>
      <c r="Q36" s="65">
        <f t="shared" si="6"/>
        <v>0</v>
      </c>
      <c r="R36" s="66" t="b">
        <f t="shared" si="7"/>
        <v>0</v>
      </c>
      <c r="S36" s="66" t="b">
        <f t="shared" si="8"/>
        <v>0</v>
      </c>
      <c r="T36" s="66" t="b">
        <f t="shared" si="9"/>
        <v>0</v>
      </c>
      <c r="U36" s="66" t="b">
        <f t="shared" si="10"/>
        <v>0</v>
      </c>
      <c r="V36" s="65">
        <f t="shared" si="11"/>
        <v>0</v>
      </c>
      <c r="W36" s="66" t="b">
        <f t="shared" si="12"/>
        <v>0</v>
      </c>
      <c r="X36" s="66" t="b">
        <f t="shared" si="13"/>
        <v>0</v>
      </c>
      <c r="Y36" s="66" t="b">
        <f t="shared" si="14"/>
        <v>0</v>
      </c>
      <c r="Z36" s="66" t="b">
        <f t="shared" si="15"/>
        <v>0</v>
      </c>
      <c r="AB36" s="6"/>
      <c r="AC36" s="1"/>
      <c r="AD36" s="18"/>
      <c r="AE36" s="18"/>
      <c r="AF36" s="18"/>
      <c r="AG36" s="18"/>
      <c r="AH36" s="18"/>
      <c r="AI36" s="18"/>
      <c r="AJ36" s="18"/>
      <c r="AL36" s="1"/>
      <c r="AM36" s="1"/>
      <c r="AN36" s="1"/>
      <c r="AO36" s="1"/>
    </row>
    <row r="37" spans="1:41" s="2" customFormat="1" ht="16.5" x14ac:dyDescent="0.3">
      <c r="A37" s="19"/>
      <c r="B37" s="4">
        <v>130</v>
      </c>
      <c r="C37" s="7"/>
      <c r="D37" s="1"/>
      <c r="E37" s="1"/>
      <c r="F37" s="4">
        <v>230</v>
      </c>
      <c r="G37" s="8">
        <v>0</v>
      </c>
      <c r="H37" s="1"/>
      <c r="I37" s="22" t="str">
        <f t="shared" si="0"/>
        <v xml:space="preserve"> </v>
      </c>
      <c r="J37" s="63">
        <f t="shared" si="17"/>
        <v>117</v>
      </c>
      <c r="K37" s="61">
        <f t="shared" si="2"/>
        <v>0</v>
      </c>
      <c r="L37" s="57">
        <f t="shared" si="18"/>
        <v>8</v>
      </c>
      <c r="M37" s="58">
        <f t="shared" si="3"/>
        <v>-1</v>
      </c>
      <c r="N37" s="93">
        <f t="shared" si="4"/>
        <v>1</v>
      </c>
      <c r="O37" s="95">
        <f t="shared" si="5"/>
        <v>0</v>
      </c>
      <c r="P37" s="14"/>
      <c r="Q37" s="65">
        <f t="shared" si="6"/>
        <v>0</v>
      </c>
      <c r="R37" s="66" t="b">
        <f t="shared" si="7"/>
        <v>0</v>
      </c>
      <c r="S37" s="66" t="b">
        <f t="shared" si="8"/>
        <v>0</v>
      </c>
      <c r="T37" s="66" t="b">
        <f t="shared" si="9"/>
        <v>0</v>
      </c>
      <c r="U37" s="66" t="b">
        <f t="shared" si="10"/>
        <v>0</v>
      </c>
      <c r="V37" s="65">
        <f t="shared" si="11"/>
        <v>0</v>
      </c>
      <c r="W37" s="66" t="b">
        <f t="shared" si="12"/>
        <v>0</v>
      </c>
      <c r="X37" s="66" t="b">
        <f t="shared" si="13"/>
        <v>0</v>
      </c>
      <c r="Y37" s="66" t="b">
        <f t="shared" si="14"/>
        <v>0</v>
      </c>
      <c r="Z37" s="66" t="b">
        <f t="shared" si="15"/>
        <v>0</v>
      </c>
      <c r="AB37" s="6"/>
      <c r="AC37" s="1"/>
      <c r="AD37" s="18"/>
      <c r="AE37" s="18"/>
      <c r="AF37" s="18"/>
      <c r="AG37" s="18"/>
      <c r="AH37" s="18"/>
      <c r="AI37" s="18"/>
      <c r="AJ37" s="18"/>
      <c r="AL37" s="1"/>
      <c r="AM37" s="1"/>
      <c r="AN37" s="1"/>
      <c r="AO37" s="1"/>
    </row>
    <row r="38" spans="1:41" s="2" customFormat="1" ht="16.5" x14ac:dyDescent="0.3">
      <c r="A38" s="19"/>
      <c r="B38" s="4">
        <v>131</v>
      </c>
      <c r="C38" s="7"/>
      <c r="D38" s="1"/>
      <c r="E38" s="1"/>
      <c r="F38" s="4">
        <v>231</v>
      </c>
      <c r="G38" s="8">
        <v>0</v>
      </c>
      <c r="H38" s="1"/>
      <c r="I38" s="22" t="str">
        <f t="shared" si="0"/>
        <v xml:space="preserve"> </v>
      </c>
      <c r="J38" s="63">
        <f t="shared" si="17"/>
        <v>118</v>
      </c>
      <c r="K38" s="61">
        <f t="shared" si="2"/>
        <v>0</v>
      </c>
      <c r="L38" s="57">
        <f t="shared" si="18"/>
        <v>8</v>
      </c>
      <c r="M38" s="58">
        <f t="shared" si="3"/>
        <v>-1</v>
      </c>
      <c r="N38" s="93">
        <f t="shared" si="4"/>
        <v>1</v>
      </c>
      <c r="O38" s="95">
        <f t="shared" si="5"/>
        <v>0</v>
      </c>
      <c r="P38" s="14"/>
      <c r="Q38" s="65">
        <f t="shared" si="6"/>
        <v>0</v>
      </c>
      <c r="R38" s="66" t="b">
        <f t="shared" si="7"/>
        <v>0</v>
      </c>
      <c r="S38" s="66" t="b">
        <f t="shared" si="8"/>
        <v>0</v>
      </c>
      <c r="T38" s="66" t="b">
        <f t="shared" si="9"/>
        <v>0</v>
      </c>
      <c r="U38" s="66" t="b">
        <f t="shared" si="10"/>
        <v>0</v>
      </c>
      <c r="V38" s="65">
        <f t="shared" si="11"/>
        <v>0</v>
      </c>
      <c r="W38" s="66" t="b">
        <f t="shared" si="12"/>
        <v>0</v>
      </c>
      <c r="X38" s="66" t="b">
        <f t="shared" si="13"/>
        <v>0</v>
      </c>
      <c r="Y38" s="66" t="b">
        <f t="shared" si="14"/>
        <v>0</v>
      </c>
      <c r="Z38" s="66" t="b">
        <f t="shared" si="15"/>
        <v>0</v>
      </c>
      <c r="AB38" s="6"/>
      <c r="AC38" s="1"/>
      <c r="AD38" s="18"/>
      <c r="AE38" s="18"/>
      <c r="AF38" s="18"/>
      <c r="AG38" s="18"/>
      <c r="AH38" s="18"/>
      <c r="AI38" s="18"/>
      <c r="AJ38" s="18"/>
      <c r="AL38" s="1"/>
      <c r="AM38" s="1"/>
      <c r="AN38" s="1"/>
      <c r="AO38" s="1"/>
    </row>
    <row r="39" spans="1:41" s="2" customFormat="1" ht="16.5" x14ac:dyDescent="0.3">
      <c r="A39" s="19"/>
      <c r="B39" s="4">
        <v>132</v>
      </c>
      <c r="C39" s="7"/>
      <c r="D39" s="1"/>
      <c r="E39" s="1"/>
      <c r="F39" s="4">
        <v>232</v>
      </c>
      <c r="G39" s="8">
        <v>0</v>
      </c>
      <c r="H39" s="1"/>
      <c r="I39" s="22" t="str">
        <f t="shared" si="0"/>
        <v xml:space="preserve"> </v>
      </c>
      <c r="J39" s="63">
        <f t="shared" si="17"/>
        <v>119</v>
      </c>
      <c r="K39" s="61">
        <f t="shared" si="2"/>
        <v>0</v>
      </c>
      <c r="L39" s="57">
        <f t="shared" si="18"/>
        <v>8</v>
      </c>
      <c r="M39" s="58">
        <f t="shared" si="3"/>
        <v>-1</v>
      </c>
      <c r="N39" s="93">
        <f t="shared" si="4"/>
        <v>1</v>
      </c>
      <c r="O39" s="95">
        <f t="shared" si="5"/>
        <v>0</v>
      </c>
      <c r="P39" s="14"/>
      <c r="Q39" s="65">
        <f t="shared" si="6"/>
        <v>0</v>
      </c>
      <c r="R39" s="66" t="b">
        <f t="shared" si="7"/>
        <v>0</v>
      </c>
      <c r="S39" s="66" t="b">
        <f t="shared" si="8"/>
        <v>0</v>
      </c>
      <c r="T39" s="66" t="b">
        <f t="shared" si="9"/>
        <v>0</v>
      </c>
      <c r="U39" s="66" t="b">
        <f t="shared" si="10"/>
        <v>0</v>
      </c>
      <c r="V39" s="65">
        <f t="shared" si="11"/>
        <v>0</v>
      </c>
      <c r="W39" s="66" t="b">
        <f t="shared" si="12"/>
        <v>0</v>
      </c>
      <c r="X39" s="66" t="b">
        <f t="shared" si="13"/>
        <v>0</v>
      </c>
      <c r="Y39" s="66" t="b">
        <f t="shared" si="14"/>
        <v>0</v>
      </c>
      <c r="Z39" s="66" t="b">
        <f t="shared" si="15"/>
        <v>0</v>
      </c>
      <c r="AB39" s="6"/>
      <c r="AC39" s="1"/>
      <c r="AD39" s="18"/>
      <c r="AE39" s="18"/>
      <c r="AF39" s="18"/>
      <c r="AG39" s="18"/>
      <c r="AH39" s="18"/>
      <c r="AI39" s="18"/>
      <c r="AJ39" s="18"/>
      <c r="AL39" s="1"/>
      <c r="AM39" s="1"/>
      <c r="AN39" s="1"/>
      <c r="AO39" s="1"/>
    </row>
    <row r="40" spans="1:41" s="2" customFormat="1" ht="16.5" x14ac:dyDescent="0.3">
      <c r="A40" s="19"/>
      <c r="B40" s="4">
        <v>133</v>
      </c>
      <c r="C40" s="7"/>
      <c r="D40" s="1"/>
      <c r="E40" s="1"/>
      <c r="F40" s="4">
        <v>233</v>
      </c>
      <c r="G40" s="8">
        <v>0</v>
      </c>
      <c r="H40" s="1"/>
      <c r="I40" s="22" t="str">
        <f t="shared" si="0"/>
        <v xml:space="preserve"> </v>
      </c>
      <c r="J40" s="63">
        <f t="shared" si="17"/>
        <v>120</v>
      </c>
      <c r="K40" s="61">
        <f t="shared" si="2"/>
        <v>0</v>
      </c>
      <c r="L40" s="57">
        <f t="shared" si="18"/>
        <v>8</v>
      </c>
      <c r="M40" s="58">
        <f t="shared" si="3"/>
        <v>-1</v>
      </c>
      <c r="N40" s="93">
        <f t="shared" si="4"/>
        <v>1</v>
      </c>
      <c r="O40" s="95">
        <f t="shared" si="5"/>
        <v>0</v>
      </c>
      <c r="P40" s="14"/>
      <c r="Q40" s="65">
        <f t="shared" si="6"/>
        <v>0</v>
      </c>
      <c r="R40" s="66" t="b">
        <f t="shared" si="7"/>
        <v>0</v>
      </c>
      <c r="S40" s="66" t="b">
        <f t="shared" si="8"/>
        <v>0</v>
      </c>
      <c r="T40" s="66" t="b">
        <f t="shared" si="9"/>
        <v>0</v>
      </c>
      <c r="U40" s="66" t="b">
        <f t="shared" si="10"/>
        <v>0</v>
      </c>
      <c r="V40" s="65">
        <f t="shared" si="11"/>
        <v>0</v>
      </c>
      <c r="W40" s="66" t="b">
        <f t="shared" si="12"/>
        <v>0</v>
      </c>
      <c r="X40" s="66" t="b">
        <f t="shared" si="13"/>
        <v>0</v>
      </c>
      <c r="Y40" s="66" t="b">
        <f t="shared" si="14"/>
        <v>0</v>
      </c>
      <c r="Z40" s="66" t="b">
        <f t="shared" si="15"/>
        <v>0</v>
      </c>
      <c r="AB40" s="6"/>
      <c r="AC40" s="1"/>
      <c r="AD40" s="18"/>
      <c r="AE40" s="18"/>
      <c r="AF40" s="18"/>
      <c r="AG40" s="18"/>
      <c r="AH40" s="18"/>
      <c r="AI40" s="18"/>
      <c r="AJ40" s="18"/>
      <c r="AL40" s="1"/>
      <c r="AM40" s="1"/>
      <c r="AN40" s="1"/>
      <c r="AO40" s="1"/>
    </row>
    <row r="41" spans="1:41" s="2" customFormat="1" ht="16.5" x14ac:dyDescent="0.3">
      <c r="A41" s="19"/>
      <c r="B41" s="4">
        <v>134</v>
      </c>
      <c r="C41" s="7"/>
      <c r="D41" s="1"/>
      <c r="E41" s="1"/>
      <c r="F41" s="4">
        <v>234</v>
      </c>
      <c r="G41" s="8">
        <v>0</v>
      </c>
      <c r="H41" s="1"/>
      <c r="I41" s="22" t="str">
        <f t="shared" si="0"/>
        <v xml:space="preserve"> </v>
      </c>
      <c r="J41" s="63">
        <f t="shared" si="17"/>
        <v>121</v>
      </c>
      <c r="K41" s="61">
        <f t="shared" si="2"/>
        <v>0</v>
      </c>
      <c r="L41" s="57">
        <f t="shared" si="18"/>
        <v>8</v>
      </c>
      <c r="M41" s="58">
        <f t="shared" si="3"/>
        <v>-1</v>
      </c>
      <c r="N41" s="93">
        <f t="shared" si="4"/>
        <v>1</v>
      </c>
      <c r="O41" s="95">
        <f t="shared" si="5"/>
        <v>0</v>
      </c>
      <c r="P41" s="14"/>
      <c r="Q41" s="65">
        <f t="shared" si="6"/>
        <v>0</v>
      </c>
      <c r="R41" s="66" t="b">
        <f t="shared" si="7"/>
        <v>0</v>
      </c>
      <c r="S41" s="66" t="b">
        <f t="shared" si="8"/>
        <v>0</v>
      </c>
      <c r="T41" s="66" t="b">
        <f t="shared" si="9"/>
        <v>0</v>
      </c>
      <c r="U41" s="66" t="b">
        <f t="shared" si="10"/>
        <v>0</v>
      </c>
      <c r="V41" s="65">
        <f t="shared" si="11"/>
        <v>0</v>
      </c>
      <c r="W41" s="66" t="b">
        <f t="shared" si="12"/>
        <v>0</v>
      </c>
      <c r="X41" s="66" t="b">
        <f t="shared" si="13"/>
        <v>0</v>
      </c>
      <c r="Y41" s="66" t="b">
        <f t="shared" si="14"/>
        <v>0</v>
      </c>
      <c r="Z41" s="66" t="b">
        <f t="shared" si="15"/>
        <v>0</v>
      </c>
      <c r="AB41" s="6"/>
      <c r="AC41" s="1"/>
      <c r="AL41" s="1"/>
      <c r="AM41" s="1"/>
      <c r="AN41" s="1"/>
      <c r="AO41" s="1"/>
    </row>
    <row r="42" spans="1:41" s="2" customFormat="1" ht="16.5" x14ac:dyDescent="0.3">
      <c r="A42" s="19"/>
      <c r="B42" s="4">
        <v>135</v>
      </c>
      <c r="C42" s="7"/>
      <c r="D42" s="1"/>
      <c r="E42" s="1"/>
      <c r="F42" s="4">
        <v>235</v>
      </c>
      <c r="G42" s="8">
        <v>0</v>
      </c>
      <c r="H42" s="1"/>
      <c r="I42" s="22" t="str">
        <f t="shared" si="0"/>
        <v xml:space="preserve"> </v>
      </c>
      <c r="J42" s="64">
        <f t="shared" si="17"/>
        <v>122</v>
      </c>
      <c r="K42" s="62">
        <f t="shared" si="2"/>
        <v>0</v>
      </c>
      <c r="L42" s="59">
        <f t="shared" si="18"/>
        <v>8</v>
      </c>
      <c r="M42" s="60">
        <f t="shared" si="3"/>
        <v>-1</v>
      </c>
      <c r="N42" s="93">
        <f t="shared" si="4"/>
        <v>1</v>
      </c>
      <c r="O42" s="95">
        <f t="shared" si="5"/>
        <v>0</v>
      </c>
      <c r="P42" s="14"/>
      <c r="Q42" s="65">
        <f t="shared" si="6"/>
        <v>0</v>
      </c>
      <c r="R42" s="66" t="b">
        <f t="shared" si="7"/>
        <v>0</v>
      </c>
      <c r="S42" s="66" t="b">
        <f t="shared" si="8"/>
        <v>0</v>
      </c>
      <c r="T42" s="66" t="b">
        <f t="shared" si="9"/>
        <v>0</v>
      </c>
      <c r="U42" s="66" t="b">
        <f t="shared" si="10"/>
        <v>0</v>
      </c>
      <c r="V42" s="65">
        <f t="shared" si="11"/>
        <v>0</v>
      </c>
      <c r="W42" s="66" t="b">
        <f t="shared" si="12"/>
        <v>0</v>
      </c>
      <c r="X42" s="66" t="b">
        <f t="shared" si="13"/>
        <v>0</v>
      </c>
      <c r="Y42" s="66" t="b">
        <f t="shared" si="14"/>
        <v>0</v>
      </c>
      <c r="Z42" s="66" t="b">
        <f t="shared" si="15"/>
        <v>0</v>
      </c>
      <c r="AB42" s="6"/>
      <c r="AC42" s="1"/>
      <c r="AL42" s="1"/>
      <c r="AM42" s="1"/>
      <c r="AN42" s="1"/>
      <c r="AO42" s="1"/>
    </row>
    <row r="43" spans="1:41" s="2" customFormat="1" x14ac:dyDescent="0.25">
      <c r="A43" s="19"/>
      <c r="B43" s="1"/>
      <c r="D43" s="1"/>
      <c r="E43" s="1"/>
      <c r="F43" s="1"/>
      <c r="H43" s="1"/>
      <c r="AB43" s="6"/>
      <c r="AC43" s="1"/>
      <c r="AL43" s="1"/>
      <c r="AM43" s="1"/>
      <c r="AN43" s="1"/>
      <c r="AO43" s="1"/>
    </row>
    <row r="44" spans="1:41" s="2" customFormat="1" x14ac:dyDescent="0.25">
      <c r="A44" s="19"/>
      <c r="B44" s="1"/>
      <c r="D44" s="1"/>
      <c r="E44" s="1"/>
      <c r="F44" s="1"/>
      <c r="H44" s="1"/>
      <c r="AB44" s="6"/>
      <c r="AC44" s="1"/>
      <c r="AL44" s="1"/>
      <c r="AM44" s="1"/>
      <c r="AN44" s="1"/>
      <c r="AO44" s="1"/>
    </row>
  </sheetData>
  <sheetProtection sheet="1" selectLockedCells="1"/>
  <mergeCells count="51">
    <mergeCell ref="AF7:AH7"/>
    <mergeCell ref="AI7:AK7"/>
    <mergeCell ref="J1:O1"/>
    <mergeCell ref="AB1:AK1"/>
    <mergeCell ref="C2:G2"/>
    <mergeCell ref="J2:J3"/>
    <mergeCell ref="K2:K3"/>
    <mergeCell ref="L2:M2"/>
    <mergeCell ref="N2:O2"/>
    <mergeCell ref="AB2:AB3"/>
    <mergeCell ref="AC2:AD2"/>
    <mergeCell ref="AF2:AH3"/>
    <mergeCell ref="AI2:AK3"/>
    <mergeCell ref="AF5:AH5"/>
    <mergeCell ref="AI5:AK5"/>
    <mergeCell ref="AF6:AH6"/>
    <mergeCell ref="AI6:AK6"/>
    <mergeCell ref="AF8:AH8"/>
    <mergeCell ref="AI8:AK8"/>
    <mergeCell ref="AF9:AH9"/>
    <mergeCell ref="AI9:AK9"/>
    <mergeCell ref="AF10:AH10"/>
    <mergeCell ref="AI10:AK10"/>
    <mergeCell ref="AF11:AH11"/>
    <mergeCell ref="AI11:AK11"/>
    <mergeCell ref="AF12:AH12"/>
    <mergeCell ref="AI12:AK12"/>
    <mergeCell ref="AF13:AH13"/>
    <mergeCell ref="AI13:AK13"/>
    <mergeCell ref="AF14:AH14"/>
    <mergeCell ref="AI14:AK14"/>
    <mergeCell ref="AF15:AH15"/>
    <mergeCell ref="AI15:AK15"/>
    <mergeCell ref="AF16:AH16"/>
    <mergeCell ref="AI16:AK16"/>
    <mergeCell ref="AF17:AH17"/>
    <mergeCell ref="AI17:AK17"/>
    <mergeCell ref="AF18:AH18"/>
    <mergeCell ref="AI18:AK18"/>
    <mergeCell ref="AF19:AH19"/>
    <mergeCell ref="AI19:AK19"/>
    <mergeCell ref="AF23:AH23"/>
    <mergeCell ref="AI23:AK23"/>
    <mergeCell ref="AH26:AI27"/>
    <mergeCell ref="AH28:AI28"/>
    <mergeCell ref="AF20:AH20"/>
    <mergeCell ref="AI20:AK20"/>
    <mergeCell ref="AF21:AH21"/>
    <mergeCell ref="AI21:AK21"/>
    <mergeCell ref="AF22:AH22"/>
    <mergeCell ref="AI22:AK22"/>
  </mergeCells>
  <conditionalFormatting sqref="K2 K5:K1048576">
    <cfRule type="cellIs" dxfId="14" priority="4" operator="equal">
      <formula>$AC$7</formula>
    </cfRule>
  </conditionalFormatting>
  <conditionalFormatting sqref="I5:I42">
    <cfRule type="cellIs" dxfId="13" priority="5" operator="equal">
      <formula>$G$3</formula>
    </cfRule>
  </conditionalFormatting>
  <conditionalFormatting sqref="A7:A44">
    <cfRule type="cellIs" dxfId="12" priority="3" operator="equal">
      <formula>$G$3</formula>
    </cfRule>
  </conditionalFormatting>
  <conditionalFormatting sqref="Q2:Z42">
    <cfRule type="cellIs" dxfId="11" priority="2" operator="equal">
      <formula>TRUE</formula>
    </cfRule>
  </conditionalFormatting>
  <conditionalFormatting sqref="N5:O42">
    <cfRule type="cellIs" dxfId="10" priority="1" operator="equal">
      <formula>1</formula>
    </cfRule>
  </conditionalFormatting>
  <dataValidations count="1">
    <dataValidation type="list" allowBlank="1" showInputMessage="1" showErrorMessage="1" sqref="AF30" xr:uid="{D8CEA34D-A56C-4236-B30C-8FF91EB12AAE}">
      <formula1>$J$5:$J$42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A937-23C7-4EB4-AC46-17D118F86921}">
  <sheetPr>
    <tabColor theme="4" tint="-0.249977111117893"/>
  </sheetPr>
  <dimension ref="A1:AO44"/>
  <sheetViews>
    <sheetView zoomScaleNormal="100" workbookViewId="0">
      <pane ySplit="3" topLeftCell="A4" activePane="bottomLeft" state="frozen"/>
      <selection pane="bottomLeft" activeCell="G9" sqref="G9"/>
    </sheetView>
  </sheetViews>
  <sheetFormatPr baseColWidth="10" defaultColWidth="8.85546875" defaultRowHeight="15" x14ac:dyDescent="0.25"/>
  <cols>
    <col min="1" max="1" width="3.7109375" style="1" customWidth="1"/>
    <col min="2" max="2" width="4.28515625" style="1" customWidth="1"/>
    <col min="3" max="3" width="9.42578125" style="2" customWidth="1"/>
    <col min="4" max="4" width="2.7109375" style="1" hidden="1" customWidth="1"/>
    <col min="5" max="5" width="2" style="1" hidden="1" customWidth="1"/>
    <col min="6" max="6" width="6.85546875" style="1" customWidth="1"/>
    <col min="7" max="7" width="9.5703125" style="2" customWidth="1"/>
    <col min="8" max="8" width="2" style="1" customWidth="1"/>
    <col min="9" max="9" width="3.28515625" style="2" customWidth="1"/>
    <col min="10" max="10" width="8.85546875" style="2"/>
    <col min="11" max="11" width="10.7109375" style="2" customWidth="1"/>
    <col min="12" max="13" width="8.85546875" style="2"/>
    <col min="14" max="14" width="5.7109375" style="2" customWidth="1"/>
    <col min="15" max="15" width="4.7109375" style="2" customWidth="1"/>
    <col min="16" max="16" width="2.28515625" style="2" customWidth="1"/>
    <col min="17" max="17" width="4.28515625" style="2" hidden="1" customWidth="1"/>
    <col min="18" max="18" width="5.140625" style="2" hidden="1" customWidth="1"/>
    <col min="19" max="19" width="6.140625" style="2" hidden="1" customWidth="1"/>
    <col min="20" max="20" width="4.85546875" style="2" hidden="1" customWidth="1"/>
    <col min="21" max="26" width="4.28515625" style="2" hidden="1" customWidth="1"/>
    <col min="27" max="27" width="2.42578125" style="2" customWidth="1"/>
    <col min="28" max="28" width="8.7109375" style="6" customWidth="1"/>
    <col min="29" max="29" width="8.85546875" style="1"/>
    <col min="30" max="30" width="8.85546875" style="2"/>
    <col min="31" max="31" width="4.7109375" style="2" hidden="1" customWidth="1"/>
    <col min="32" max="33" width="9.7109375" style="2" customWidth="1"/>
    <col min="34" max="35" width="4.7109375" style="2" customWidth="1"/>
    <col min="36" max="36" width="12.5703125" style="2" customWidth="1"/>
    <col min="37" max="37" width="18.28515625" style="2" customWidth="1"/>
    <col min="38" max="16384" width="8.85546875" style="1"/>
  </cols>
  <sheetData>
    <row r="1" spans="1:39" ht="13.9" customHeight="1" x14ac:dyDescent="0.25">
      <c r="C1" s="44"/>
      <c r="D1" s="45"/>
      <c r="E1" s="45"/>
      <c r="F1" s="45"/>
      <c r="G1" s="44"/>
      <c r="H1" s="4"/>
      <c r="I1" s="19"/>
      <c r="J1" s="112" t="s">
        <v>65</v>
      </c>
      <c r="K1" s="113"/>
      <c r="L1" s="113"/>
      <c r="M1" s="113"/>
      <c r="N1" s="113"/>
      <c r="O1" s="114"/>
      <c r="AB1" s="115" t="s">
        <v>67</v>
      </c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9" ht="12" customHeight="1" thickBot="1" x14ac:dyDescent="0.3">
      <c r="C2" s="118" t="s">
        <v>66</v>
      </c>
      <c r="D2" s="119"/>
      <c r="E2" s="119"/>
      <c r="F2" s="119"/>
      <c r="G2" s="120"/>
      <c r="H2" s="4"/>
      <c r="I2" s="19"/>
      <c r="J2" s="121" t="s">
        <v>0</v>
      </c>
      <c r="K2" s="123" t="s">
        <v>51</v>
      </c>
      <c r="L2" s="125" t="s">
        <v>21</v>
      </c>
      <c r="M2" s="125"/>
      <c r="N2" s="126" t="s">
        <v>18</v>
      </c>
      <c r="O2" s="126"/>
      <c r="P2" s="14"/>
      <c r="Q2" s="65" t="s">
        <v>84</v>
      </c>
      <c r="R2" s="65" t="s">
        <v>86</v>
      </c>
      <c r="S2" s="65" t="s">
        <v>87</v>
      </c>
      <c r="T2" s="65" t="s">
        <v>90</v>
      </c>
      <c r="U2" s="65" t="s">
        <v>91</v>
      </c>
      <c r="V2" s="65" t="s">
        <v>85</v>
      </c>
      <c r="W2" s="65" t="s">
        <v>88</v>
      </c>
      <c r="X2" s="65" t="s">
        <v>89</v>
      </c>
      <c r="Y2" s="65" t="s">
        <v>92</v>
      </c>
      <c r="Z2" s="65" t="s">
        <v>93</v>
      </c>
      <c r="AB2" s="127" t="s">
        <v>41</v>
      </c>
      <c r="AC2" s="129" t="s">
        <v>33</v>
      </c>
      <c r="AD2" s="129"/>
      <c r="AE2" s="42"/>
      <c r="AF2" s="130" t="s">
        <v>62</v>
      </c>
      <c r="AG2" s="130"/>
      <c r="AH2" s="130"/>
      <c r="AI2" s="132" t="s">
        <v>63</v>
      </c>
      <c r="AJ2" s="133"/>
      <c r="AK2" s="134"/>
      <c r="AL2" s="3"/>
      <c r="AM2" s="3"/>
    </row>
    <row r="3" spans="1:39" ht="15.75" thickBot="1" x14ac:dyDescent="0.3">
      <c r="B3" s="41" t="s">
        <v>0</v>
      </c>
      <c r="C3" s="43">
        <f>AF30</f>
        <v>100</v>
      </c>
      <c r="D3" s="52"/>
      <c r="E3" s="52"/>
      <c r="F3" s="52"/>
      <c r="G3" s="53" t="s">
        <v>57</v>
      </c>
      <c r="H3" s="4"/>
      <c r="I3" s="19"/>
      <c r="J3" s="122"/>
      <c r="K3" s="124"/>
      <c r="L3" s="23" t="s">
        <v>2</v>
      </c>
      <c r="M3" s="23" t="s">
        <v>1</v>
      </c>
      <c r="N3" s="24" t="s">
        <v>19</v>
      </c>
      <c r="O3" s="24" t="s">
        <v>20</v>
      </c>
      <c r="P3" s="96"/>
      <c r="Q3" s="65"/>
      <c r="R3" s="65"/>
      <c r="S3" s="65"/>
      <c r="T3" s="65"/>
      <c r="U3" s="65"/>
      <c r="V3" s="65"/>
      <c r="W3" s="65"/>
      <c r="X3" s="65"/>
      <c r="Y3" s="65"/>
      <c r="Z3" s="65"/>
      <c r="AB3" s="128"/>
      <c r="AC3" s="39" t="s">
        <v>34</v>
      </c>
      <c r="AD3" s="39" t="s">
        <v>35</v>
      </c>
      <c r="AE3" s="40"/>
      <c r="AF3" s="131"/>
      <c r="AG3" s="131"/>
      <c r="AH3" s="131"/>
      <c r="AI3" s="135"/>
      <c r="AJ3" s="136"/>
      <c r="AK3" s="137"/>
    </row>
    <row r="4" spans="1:39" s="73" customFormat="1" hidden="1" x14ac:dyDescent="0.25">
      <c r="B4" s="74"/>
      <c r="C4" s="75"/>
      <c r="D4" s="76"/>
      <c r="E4" s="76"/>
      <c r="F4" s="76"/>
      <c r="G4" s="77"/>
      <c r="H4" s="78"/>
      <c r="I4" s="79"/>
      <c r="J4" s="80"/>
      <c r="K4" s="81"/>
      <c r="L4" s="82">
        <v>0</v>
      </c>
      <c r="M4" s="83">
        <v>0</v>
      </c>
      <c r="N4" s="84">
        <v>0</v>
      </c>
      <c r="O4" s="85">
        <v>0</v>
      </c>
      <c r="P4" s="97"/>
      <c r="Q4" s="65"/>
      <c r="R4" s="65"/>
      <c r="S4" s="65"/>
      <c r="T4" s="65"/>
      <c r="U4" s="65"/>
      <c r="V4" s="65"/>
      <c r="W4" s="65"/>
      <c r="X4" s="65"/>
      <c r="Y4" s="65"/>
      <c r="Z4" s="65"/>
      <c r="AA4" s="86"/>
      <c r="AB4" s="87"/>
      <c r="AC4" s="88"/>
      <c r="AD4" s="88"/>
      <c r="AE4" s="89"/>
      <c r="AF4" s="90"/>
      <c r="AG4" s="90"/>
      <c r="AH4" s="90"/>
      <c r="AI4" s="90"/>
      <c r="AJ4" s="90"/>
      <c r="AK4" s="91"/>
    </row>
    <row r="5" spans="1:39" ht="16.5" x14ac:dyDescent="0.3">
      <c r="B5" s="2"/>
      <c r="C5" s="46"/>
      <c r="D5" s="45"/>
      <c r="E5" s="45"/>
      <c r="F5" s="45"/>
      <c r="G5" s="47"/>
      <c r="I5" s="22" t="str">
        <f t="shared" ref="I5:I42" si="0">IF($C$3=J5,"➽"," ")</f>
        <v>➽</v>
      </c>
      <c r="J5" s="67">
        <v>100</v>
      </c>
      <c r="K5" s="68" t="str">
        <f>VLOOKUP(J5,$B$7:$C$42,2)</f>
        <v>LDA</v>
      </c>
      <c r="L5" s="69">
        <v>0</v>
      </c>
      <c r="M5" s="70">
        <v>0</v>
      </c>
      <c r="N5" s="93">
        <f>IF(OR(T5,Y5),1,IF(OR(U5,Z5),0,N4))</f>
        <v>0</v>
      </c>
      <c r="O5" s="94">
        <f>IF(OR(R5,W5),1,IF(OR(S5,X5),0,O4))</f>
        <v>0</v>
      </c>
      <c r="P5" s="14"/>
      <c r="Q5" s="71">
        <f>IF(OR(K5="ADD A",K5="ADD B",K5="INC A",K5="DCR A",K5="SUB B"),1,0)</f>
        <v>0</v>
      </c>
      <c r="R5" s="72" t="b">
        <f>AND(Q5,L5=0)</f>
        <v>0</v>
      </c>
      <c r="S5" s="72" t="b">
        <f>AND(Q5,L5&lt;&gt;0)</f>
        <v>0</v>
      </c>
      <c r="T5" s="72" t="b">
        <f>AND(Q5,L5&lt;0)</f>
        <v>0</v>
      </c>
      <c r="U5" s="72" t="b">
        <f>AND(Q5,L5&gt;=0)</f>
        <v>0</v>
      </c>
      <c r="V5" s="71">
        <f>IF(OR(K5="INC B",K5="DCR B"),1,0)</f>
        <v>0</v>
      </c>
      <c r="W5" s="72" t="b">
        <f>AND(V5,M5=0)</f>
        <v>0</v>
      </c>
      <c r="X5" s="72" t="b">
        <f>AND(V5,M5&lt;&gt;0)</f>
        <v>0</v>
      </c>
      <c r="Y5" s="72" t="b">
        <f>AND(V5,M5&lt;0)</f>
        <v>0</v>
      </c>
      <c r="Z5" s="72" t="b">
        <f>AND(V5,M5&gt;=0)</f>
        <v>0</v>
      </c>
      <c r="AB5" s="35">
        <v>0</v>
      </c>
      <c r="AC5" s="36" t="s">
        <v>24</v>
      </c>
      <c r="AD5" s="37"/>
      <c r="AE5" s="38">
        <f t="shared" ref="AE5:AE23" si="1">AB5</f>
        <v>0</v>
      </c>
      <c r="AF5" s="138" t="s">
        <v>42</v>
      </c>
      <c r="AG5" s="138"/>
      <c r="AH5" s="138"/>
      <c r="AI5" s="139" t="s">
        <v>40</v>
      </c>
      <c r="AJ5" s="140"/>
      <c r="AK5" s="141"/>
    </row>
    <row r="6" spans="1:39" ht="16.5" x14ac:dyDescent="0.3">
      <c r="B6" s="54" t="s">
        <v>10</v>
      </c>
      <c r="C6" s="56" t="s">
        <v>16</v>
      </c>
      <c r="F6" s="54" t="s">
        <v>10</v>
      </c>
      <c r="G6" s="55" t="s">
        <v>17</v>
      </c>
      <c r="I6" s="22" t="str">
        <f t="shared" si="0"/>
        <v xml:space="preserve"> </v>
      </c>
      <c r="J6" s="63">
        <f>IF(K2="JMP",K5,J5+1)</f>
        <v>101</v>
      </c>
      <c r="K6" s="61">
        <f t="shared" ref="K6:K42" si="2">IF(J6&lt;200,VLOOKUP(J6,$B$7:$C$42,2),VLOOKUP(J6,$F$7:$G$42,2))</f>
        <v>200</v>
      </c>
      <c r="L6" s="57">
        <f>IF(K5="LDA",IF(K6&lt;200,VLOOKUP(K6,$B$7:$C$42,2),VLOOKUP(K6,$F$7:$G$42,2)),IF(K6="MOV B,A",M6,IF(K6="ADD A",L5+L5,IF(K6="ADD B",L5+M5,IF(K6="SUB B",L5-M5,IF(K5="MVI A",K6,IF(K6="INC A",L5+1,IF(K6="DCR A",L5-1,L5))))))))</f>
        <v>17</v>
      </c>
      <c r="M6" s="58">
        <f t="shared" ref="M6:M42" si="3">IF(K6="MOV A,B",L6,IF(K5="MVI B",K6,IF(K6="INC B",M5+1,IF(K6="DCR B",M5-1,M5))))</f>
        <v>0</v>
      </c>
      <c r="N6" s="93">
        <f t="shared" ref="N6:N42" si="4">IF(OR(T6,Y6),1,IF(OR(U6,Z6),0,N5))</f>
        <v>0</v>
      </c>
      <c r="O6" s="95">
        <f t="shared" ref="O6:O42" si="5">IF(OR(R6,W6),1,IF(OR(S6,X6),0,O5))</f>
        <v>0</v>
      </c>
      <c r="P6" s="14"/>
      <c r="Q6" s="65">
        <f t="shared" ref="Q6:Q42" si="6">IF(OR(K6="ADD A",K6="ADD B",K6="INC A",K6="DCR A",K6="SUB B"),1,0)</f>
        <v>0</v>
      </c>
      <c r="R6" s="66" t="b">
        <f t="shared" ref="R6:R42" si="7">AND(Q6,L6=0)</f>
        <v>0</v>
      </c>
      <c r="S6" s="66" t="b">
        <f t="shared" ref="S6:S42" si="8">AND(Q6,L6&lt;&gt;0)</f>
        <v>0</v>
      </c>
      <c r="T6" s="66" t="b">
        <f t="shared" ref="T6:T42" si="9">AND(Q6,L6&lt;0)</f>
        <v>0</v>
      </c>
      <c r="U6" s="66" t="b">
        <f t="shared" ref="U6:U42" si="10">AND(Q6,L6&gt;=0)</f>
        <v>0</v>
      </c>
      <c r="V6" s="65">
        <f t="shared" ref="V6:V42" si="11">IF(OR(K6="INC B",K6="DCR B"),1,0)</f>
        <v>0</v>
      </c>
      <c r="W6" s="66" t="b">
        <f t="shared" ref="W6:W42" si="12">AND(V6,M6=0)</f>
        <v>0</v>
      </c>
      <c r="X6" s="66" t="b">
        <f t="shared" ref="X6:X42" si="13">AND(V6,M6&lt;&gt;0)</f>
        <v>0</v>
      </c>
      <c r="Y6" s="66" t="b">
        <f t="shared" ref="Y6:Y42" si="14">AND(V6,M6&lt;0)</f>
        <v>0</v>
      </c>
      <c r="Z6" s="66" t="b">
        <f t="shared" ref="Z6:Z42" si="15">AND(V6,M6&gt;=0)</f>
        <v>0</v>
      </c>
      <c r="AB6" s="25">
        <v>1</v>
      </c>
      <c r="AC6" s="26" t="s">
        <v>3</v>
      </c>
      <c r="AD6" s="27" t="s">
        <v>10</v>
      </c>
      <c r="AE6" s="28">
        <f t="shared" si="1"/>
        <v>1</v>
      </c>
      <c r="AF6" s="100" t="s">
        <v>30</v>
      </c>
      <c r="AG6" s="100"/>
      <c r="AH6" s="100"/>
      <c r="AI6" s="104" t="s">
        <v>13</v>
      </c>
      <c r="AJ6" s="105"/>
      <c r="AK6" s="106"/>
    </row>
    <row r="7" spans="1:39" ht="16.5" x14ac:dyDescent="0.3">
      <c r="A7" s="22" t="str">
        <f t="shared" ref="A7:A35" si="16">IF($C$3=B7,"➽"," ")</f>
        <v>➽</v>
      </c>
      <c r="B7" s="4">
        <v>100</v>
      </c>
      <c r="C7" s="7" t="s">
        <v>3</v>
      </c>
      <c r="F7" s="4">
        <v>200</v>
      </c>
      <c r="G7" s="8">
        <v>17</v>
      </c>
      <c r="I7" s="22" t="str">
        <f t="shared" si="0"/>
        <v xml:space="preserve"> </v>
      </c>
      <c r="J7" s="63">
        <f t="shared" ref="J7:J42" si="17" xml:space="preserve"> IF(K5="JMP",K6, IF(AND(K5="JP",N5=0),K6, IF(AND(K5="JN",N5=1),K6,IF(AND(K5="JZ",O5=1),K6,IF(AND(K5="JNZ",O5=0),K6,J6+1)))))</f>
        <v>102</v>
      </c>
      <c r="K7" s="61" t="str">
        <f t="shared" si="2"/>
        <v>MOV A,B</v>
      </c>
      <c r="L7" s="57">
        <f t="shared" ref="L7:L42" si="18">IF(K6="LDA",IF(K7&lt;200,VLOOKUP(K7,$B$7:$C$42,2),VLOOKUP(K7,$F$7:$G$42,2)),IF(K7="MOV B,A",M7,IF(K7="ADD A",L6+L6,IF(K7="ADD B",L6+M6,IF(K7="SUB B",L6-M6,IF(K6="MVI A",K7,IF(K7="INC A",L6+1,IF(K7="DCR A",L6-1,L6))))))))</f>
        <v>17</v>
      </c>
      <c r="M7" s="58">
        <f t="shared" si="3"/>
        <v>17</v>
      </c>
      <c r="N7" s="93">
        <f t="shared" si="4"/>
        <v>0</v>
      </c>
      <c r="O7" s="95">
        <f t="shared" si="5"/>
        <v>0</v>
      </c>
      <c r="P7" s="14"/>
      <c r="Q7" s="65">
        <f t="shared" si="6"/>
        <v>0</v>
      </c>
      <c r="R7" s="66" t="b">
        <f t="shared" si="7"/>
        <v>0</v>
      </c>
      <c r="S7" s="66" t="b">
        <f t="shared" si="8"/>
        <v>0</v>
      </c>
      <c r="T7" s="66" t="b">
        <f t="shared" si="9"/>
        <v>0</v>
      </c>
      <c r="U7" s="66" t="b">
        <f t="shared" si="10"/>
        <v>0</v>
      </c>
      <c r="V7" s="65">
        <f t="shared" si="11"/>
        <v>0</v>
      </c>
      <c r="W7" s="66" t="b">
        <f t="shared" si="12"/>
        <v>0</v>
      </c>
      <c r="X7" s="66" t="b">
        <f t="shared" si="13"/>
        <v>0</v>
      </c>
      <c r="Y7" s="66" t="b">
        <f t="shared" si="14"/>
        <v>0</v>
      </c>
      <c r="Z7" s="66" t="b">
        <f t="shared" si="15"/>
        <v>0</v>
      </c>
      <c r="AB7" s="25">
        <v>2</v>
      </c>
      <c r="AC7" s="29" t="s">
        <v>7</v>
      </c>
      <c r="AD7" s="30" t="s">
        <v>10</v>
      </c>
      <c r="AE7" s="28">
        <f t="shared" si="1"/>
        <v>2</v>
      </c>
      <c r="AF7" s="100" t="s">
        <v>31</v>
      </c>
      <c r="AG7" s="100"/>
      <c r="AH7" s="100"/>
      <c r="AI7" s="104" t="s">
        <v>14</v>
      </c>
      <c r="AJ7" s="105"/>
      <c r="AK7" s="106"/>
    </row>
    <row r="8" spans="1:39" ht="16.5" x14ac:dyDescent="0.3">
      <c r="A8" s="22" t="str">
        <f t="shared" si="16"/>
        <v xml:space="preserve"> </v>
      </c>
      <c r="B8" s="4">
        <v>101</v>
      </c>
      <c r="C8" s="7">
        <v>200</v>
      </c>
      <c r="F8" s="4">
        <v>201</v>
      </c>
      <c r="G8" s="8">
        <v>-19</v>
      </c>
      <c r="I8" s="22" t="str">
        <f t="shared" si="0"/>
        <v xml:space="preserve"> </v>
      </c>
      <c r="J8" s="63">
        <f t="shared" si="17"/>
        <v>103</v>
      </c>
      <c r="K8" s="61" t="str">
        <f t="shared" si="2"/>
        <v>LDA</v>
      </c>
      <c r="L8" s="57">
        <f t="shared" si="18"/>
        <v>17</v>
      </c>
      <c r="M8" s="58">
        <f t="shared" si="3"/>
        <v>17</v>
      </c>
      <c r="N8" s="93">
        <f t="shared" si="4"/>
        <v>0</v>
      </c>
      <c r="O8" s="95">
        <f t="shared" si="5"/>
        <v>0</v>
      </c>
      <c r="P8" s="14"/>
      <c r="Q8" s="65">
        <f t="shared" si="6"/>
        <v>0</v>
      </c>
      <c r="R8" s="66" t="b">
        <f t="shared" si="7"/>
        <v>0</v>
      </c>
      <c r="S8" s="66" t="b">
        <f t="shared" si="8"/>
        <v>0</v>
      </c>
      <c r="T8" s="66" t="b">
        <f t="shared" si="9"/>
        <v>0</v>
      </c>
      <c r="U8" s="66" t="b">
        <f t="shared" si="10"/>
        <v>0</v>
      </c>
      <c r="V8" s="65">
        <f t="shared" si="11"/>
        <v>0</v>
      </c>
      <c r="W8" s="66" t="b">
        <f t="shared" si="12"/>
        <v>0</v>
      </c>
      <c r="X8" s="66" t="b">
        <f t="shared" si="13"/>
        <v>0</v>
      </c>
      <c r="Y8" s="66" t="b">
        <f t="shared" si="14"/>
        <v>0</v>
      </c>
      <c r="Z8" s="66" t="b">
        <f t="shared" si="15"/>
        <v>0</v>
      </c>
      <c r="AB8" s="25">
        <v>3</v>
      </c>
      <c r="AC8" s="26" t="s">
        <v>4</v>
      </c>
      <c r="AD8" s="27"/>
      <c r="AE8" s="28">
        <f t="shared" si="1"/>
        <v>3</v>
      </c>
      <c r="AF8" s="100" t="s">
        <v>27</v>
      </c>
      <c r="AG8" s="100"/>
      <c r="AH8" s="100"/>
      <c r="AI8" s="104" t="s">
        <v>68</v>
      </c>
      <c r="AJ8" s="105"/>
      <c r="AK8" s="106"/>
    </row>
    <row r="9" spans="1:39" ht="14.45" customHeight="1" x14ac:dyDescent="0.3">
      <c r="A9" s="22" t="str">
        <f t="shared" si="16"/>
        <v xml:space="preserve"> </v>
      </c>
      <c r="B9" s="4">
        <v>102</v>
      </c>
      <c r="C9" s="7" t="s">
        <v>4</v>
      </c>
      <c r="F9" s="4">
        <v>202</v>
      </c>
      <c r="G9" s="8">
        <v>0</v>
      </c>
      <c r="I9" s="22" t="str">
        <f t="shared" si="0"/>
        <v xml:space="preserve"> </v>
      </c>
      <c r="J9" s="63">
        <f t="shared" si="17"/>
        <v>104</v>
      </c>
      <c r="K9" s="61">
        <f t="shared" si="2"/>
        <v>201</v>
      </c>
      <c r="L9" s="57">
        <f t="shared" si="18"/>
        <v>-19</v>
      </c>
      <c r="M9" s="58">
        <f t="shared" si="3"/>
        <v>17</v>
      </c>
      <c r="N9" s="93">
        <f t="shared" si="4"/>
        <v>0</v>
      </c>
      <c r="O9" s="95">
        <f t="shared" si="5"/>
        <v>0</v>
      </c>
      <c r="P9" s="14"/>
      <c r="Q9" s="65">
        <f t="shared" si="6"/>
        <v>0</v>
      </c>
      <c r="R9" s="66" t="b">
        <f t="shared" si="7"/>
        <v>0</v>
      </c>
      <c r="S9" s="66" t="b">
        <f t="shared" si="8"/>
        <v>0</v>
      </c>
      <c r="T9" s="66" t="b">
        <f t="shared" si="9"/>
        <v>0</v>
      </c>
      <c r="U9" s="66" t="b">
        <f t="shared" si="10"/>
        <v>0</v>
      </c>
      <c r="V9" s="65">
        <f t="shared" si="11"/>
        <v>0</v>
      </c>
      <c r="W9" s="66" t="b">
        <f t="shared" si="12"/>
        <v>0</v>
      </c>
      <c r="X9" s="66" t="b">
        <f t="shared" si="13"/>
        <v>0</v>
      </c>
      <c r="Y9" s="66" t="b">
        <f t="shared" si="14"/>
        <v>0</v>
      </c>
      <c r="Z9" s="66" t="b">
        <f t="shared" si="15"/>
        <v>0</v>
      </c>
      <c r="AB9" s="25">
        <v>4</v>
      </c>
      <c r="AC9" s="26" t="s">
        <v>9</v>
      </c>
      <c r="AD9" s="27"/>
      <c r="AE9" s="28">
        <f t="shared" si="1"/>
        <v>4</v>
      </c>
      <c r="AF9" s="100" t="s">
        <v>28</v>
      </c>
      <c r="AG9" s="100"/>
      <c r="AH9" s="100"/>
      <c r="AI9" s="104" t="s">
        <v>69</v>
      </c>
      <c r="AJ9" s="105"/>
      <c r="AK9" s="106"/>
    </row>
    <row r="10" spans="1:39" ht="14.45" customHeight="1" x14ac:dyDescent="0.3">
      <c r="A10" s="22" t="str">
        <f t="shared" si="16"/>
        <v xml:space="preserve"> </v>
      </c>
      <c r="B10" s="4">
        <v>103</v>
      </c>
      <c r="C10" s="7" t="s">
        <v>3</v>
      </c>
      <c r="F10" s="4">
        <v>203</v>
      </c>
      <c r="G10" s="8">
        <v>0</v>
      </c>
      <c r="I10" s="22" t="str">
        <f t="shared" si="0"/>
        <v xml:space="preserve"> </v>
      </c>
      <c r="J10" s="63">
        <f t="shared" si="17"/>
        <v>105</v>
      </c>
      <c r="K10" s="61" t="str">
        <f t="shared" si="2"/>
        <v>ADD B</v>
      </c>
      <c r="L10" s="57">
        <f t="shared" si="18"/>
        <v>-2</v>
      </c>
      <c r="M10" s="58">
        <f t="shared" si="3"/>
        <v>17</v>
      </c>
      <c r="N10" s="93">
        <f t="shared" si="4"/>
        <v>1</v>
      </c>
      <c r="O10" s="95">
        <f t="shared" si="5"/>
        <v>0</v>
      </c>
      <c r="P10" s="14"/>
      <c r="Q10" s="65">
        <f t="shared" si="6"/>
        <v>1</v>
      </c>
      <c r="R10" s="66" t="b">
        <f t="shared" si="7"/>
        <v>0</v>
      </c>
      <c r="S10" s="66" t="b">
        <f t="shared" si="8"/>
        <v>1</v>
      </c>
      <c r="T10" s="66" t="b">
        <f t="shared" si="9"/>
        <v>1</v>
      </c>
      <c r="U10" s="66" t="b">
        <f t="shared" si="10"/>
        <v>0</v>
      </c>
      <c r="V10" s="65">
        <f t="shared" si="11"/>
        <v>0</v>
      </c>
      <c r="W10" s="66" t="b">
        <f t="shared" si="12"/>
        <v>0</v>
      </c>
      <c r="X10" s="66" t="b">
        <f t="shared" si="13"/>
        <v>0</v>
      </c>
      <c r="Y10" s="66" t="b">
        <f t="shared" si="14"/>
        <v>0</v>
      </c>
      <c r="Z10" s="66" t="b">
        <f t="shared" si="15"/>
        <v>0</v>
      </c>
      <c r="AB10" s="25">
        <v>5</v>
      </c>
      <c r="AC10" s="26" t="s">
        <v>11</v>
      </c>
      <c r="AD10" s="27"/>
      <c r="AE10" s="28">
        <f t="shared" si="1"/>
        <v>5</v>
      </c>
      <c r="AF10" s="100" t="s">
        <v>43</v>
      </c>
      <c r="AG10" s="100"/>
      <c r="AH10" s="100"/>
      <c r="AI10" s="104" t="s">
        <v>70</v>
      </c>
      <c r="AJ10" s="105"/>
      <c r="AK10" s="106"/>
      <c r="AM10" s="5"/>
    </row>
    <row r="11" spans="1:39" ht="16.5" x14ac:dyDescent="0.3">
      <c r="A11" s="22" t="str">
        <f t="shared" si="16"/>
        <v xml:space="preserve"> </v>
      </c>
      <c r="B11" s="4">
        <v>104</v>
      </c>
      <c r="C11" s="7">
        <v>201</v>
      </c>
      <c r="F11" s="4">
        <v>204</v>
      </c>
      <c r="G11" s="8">
        <v>0</v>
      </c>
      <c r="I11" s="22" t="str">
        <f t="shared" si="0"/>
        <v xml:space="preserve"> </v>
      </c>
      <c r="J11" s="63">
        <f t="shared" si="17"/>
        <v>106</v>
      </c>
      <c r="K11" s="61" t="str">
        <f t="shared" si="2"/>
        <v>STA</v>
      </c>
      <c r="L11" s="57">
        <f t="shared" si="18"/>
        <v>-2</v>
      </c>
      <c r="M11" s="58">
        <f>IF(K11="MOV A,B",L11,IF(K10="MVI B",K11,IF(K11="INC B",M10+1,IF(K11="DCR B",M10-1,M10))))</f>
        <v>17</v>
      </c>
      <c r="N11" s="93">
        <f t="shared" si="4"/>
        <v>1</v>
      </c>
      <c r="O11" s="95">
        <f t="shared" si="5"/>
        <v>0</v>
      </c>
      <c r="P11" s="14"/>
      <c r="Q11" s="65">
        <f t="shared" si="6"/>
        <v>0</v>
      </c>
      <c r="R11" s="66" t="b">
        <f t="shared" si="7"/>
        <v>0</v>
      </c>
      <c r="S11" s="66" t="b">
        <f t="shared" si="8"/>
        <v>0</v>
      </c>
      <c r="T11" s="66" t="b">
        <f t="shared" si="9"/>
        <v>0</v>
      </c>
      <c r="U11" s="66" t="b">
        <f t="shared" si="10"/>
        <v>0</v>
      </c>
      <c r="V11" s="65">
        <f t="shared" si="11"/>
        <v>0</v>
      </c>
      <c r="W11" s="66" t="b">
        <f t="shared" si="12"/>
        <v>0</v>
      </c>
      <c r="X11" s="66" t="b">
        <f t="shared" si="13"/>
        <v>0</v>
      </c>
      <c r="Y11" s="66" t="b">
        <f t="shared" si="14"/>
        <v>0</v>
      </c>
      <c r="Z11" s="66" t="b">
        <f t="shared" si="15"/>
        <v>0</v>
      </c>
      <c r="AB11" s="25">
        <v>6</v>
      </c>
      <c r="AC11" s="26" t="s">
        <v>12</v>
      </c>
      <c r="AD11" s="27"/>
      <c r="AE11" s="28">
        <f t="shared" si="1"/>
        <v>6</v>
      </c>
      <c r="AF11" s="100" t="s">
        <v>44</v>
      </c>
      <c r="AG11" s="100"/>
      <c r="AH11" s="100"/>
      <c r="AI11" s="104" t="s">
        <v>71</v>
      </c>
      <c r="AJ11" s="105"/>
      <c r="AK11" s="106"/>
      <c r="AM11" s="5"/>
    </row>
    <row r="12" spans="1:39" ht="16.5" x14ac:dyDescent="0.3">
      <c r="A12" s="22" t="str">
        <f t="shared" si="16"/>
        <v xml:space="preserve"> </v>
      </c>
      <c r="B12" s="4">
        <v>105</v>
      </c>
      <c r="C12" s="7" t="s">
        <v>12</v>
      </c>
      <c r="F12" s="4">
        <v>205</v>
      </c>
      <c r="G12" s="8">
        <v>0</v>
      </c>
      <c r="I12" s="22" t="str">
        <f t="shared" si="0"/>
        <v xml:space="preserve"> </v>
      </c>
      <c r="J12" s="63">
        <f t="shared" si="17"/>
        <v>107</v>
      </c>
      <c r="K12" s="61">
        <f t="shared" si="2"/>
        <v>203</v>
      </c>
      <c r="L12" s="57">
        <f t="shared" si="18"/>
        <v>-2</v>
      </c>
      <c r="M12" s="58">
        <f t="shared" si="3"/>
        <v>17</v>
      </c>
      <c r="N12" s="93">
        <f t="shared" si="4"/>
        <v>1</v>
      </c>
      <c r="O12" s="95">
        <f t="shared" si="5"/>
        <v>0</v>
      </c>
      <c r="P12" s="14"/>
      <c r="Q12" s="65">
        <f t="shared" si="6"/>
        <v>0</v>
      </c>
      <c r="R12" s="66" t="b">
        <f t="shared" si="7"/>
        <v>0</v>
      </c>
      <c r="S12" s="66" t="b">
        <f t="shared" si="8"/>
        <v>0</v>
      </c>
      <c r="T12" s="66" t="b">
        <f t="shared" si="9"/>
        <v>0</v>
      </c>
      <c r="U12" s="66" t="b">
        <f t="shared" si="10"/>
        <v>0</v>
      </c>
      <c r="V12" s="65">
        <f t="shared" si="11"/>
        <v>0</v>
      </c>
      <c r="W12" s="66" t="b">
        <f t="shared" si="12"/>
        <v>0</v>
      </c>
      <c r="X12" s="66" t="b">
        <f t="shared" si="13"/>
        <v>0</v>
      </c>
      <c r="Y12" s="66" t="b">
        <f t="shared" si="14"/>
        <v>0</v>
      </c>
      <c r="Z12" s="66" t="b">
        <f t="shared" si="15"/>
        <v>0</v>
      </c>
      <c r="AB12" s="25">
        <v>7</v>
      </c>
      <c r="AC12" s="26" t="s">
        <v>22</v>
      </c>
      <c r="AD12" s="27"/>
      <c r="AE12" s="28">
        <f t="shared" si="1"/>
        <v>7</v>
      </c>
      <c r="AF12" s="100" t="s">
        <v>58</v>
      </c>
      <c r="AG12" s="100"/>
      <c r="AH12" s="100"/>
      <c r="AI12" s="104" t="s">
        <v>72</v>
      </c>
      <c r="AJ12" s="105"/>
      <c r="AK12" s="106"/>
      <c r="AM12" s="5"/>
    </row>
    <row r="13" spans="1:39" ht="16.5" x14ac:dyDescent="0.3">
      <c r="A13" s="22" t="str">
        <f t="shared" si="16"/>
        <v xml:space="preserve"> </v>
      </c>
      <c r="B13" s="4">
        <v>106</v>
      </c>
      <c r="C13" s="7" t="s">
        <v>7</v>
      </c>
      <c r="F13" s="4">
        <v>206</v>
      </c>
      <c r="G13" s="8">
        <v>0</v>
      </c>
      <c r="I13" s="22" t="str">
        <f t="shared" si="0"/>
        <v xml:space="preserve"> </v>
      </c>
      <c r="J13" s="63">
        <f t="shared" si="17"/>
        <v>108</v>
      </c>
      <c r="K13" s="61" t="str">
        <f t="shared" si="2"/>
        <v xml:space="preserve"> </v>
      </c>
      <c r="L13" s="57">
        <f t="shared" si="18"/>
        <v>-2</v>
      </c>
      <c r="M13" s="58">
        <f t="shared" si="3"/>
        <v>17</v>
      </c>
      <c r="N13" s="93">
        <f t="shared" si="4"/>
        <v>1</v>
      </c>
      <c r="O13" s="95">
        <f t="shared" si="5"/>
        <v>0</v>
      </c>
      <c r="P13" s="14"/>
      <c r="Q13" s="65">
        <f t="shared" si="6"/>
        <v>0</v>
      </c>
      <c r="R13" s="66" t="b">
        <f t="shared" si="7"/>
        <v>0</v>
      </c>
      <c r="S13" s="66" t="b">
        <f t="shared" si="8"/>
        <v>0</v>
      </c>
      <c r="T13" s="66" t="b">
        <f t="shared" si="9"/>
        <v>0</v>
      </c>
      <c r="U13" s="66" t="b">
        <f t="shared" si="10"/>
        <v>0</v>
      </c>
      <c r="V13" s="65">
        <f t="shared" si="11"/>
        <v>0</v>
      </c>
      <c r="W13" s="66" t="b">
        <f t="shared" si="12"/>
        <v>0</v>
      </c>
      <c r="X13" s="66" t="b">
        <f t="shared" si="13"/>
        <v>0</v>
      </c>
      <c r="Y13" s="66" t="b">
        <f t="shared" si="14"/>
        <v>0</v>
      </c>
      <c r="Z13" s="66" t="b">
        <f t="shared" si="15"/>
        <v>0</v>
      </c>
      <c r="AB13" s="25">
        <v>8</v>
      </c>
      <c r="AC13" s="26" t="s">
        <v>38</v>
      </c>
      <c r="AD13" s="27"/>
      <c r="AE13" s="28">
        <f t="shared" si="1"/>
        <v>8</v>
      </c>
      <c r="AF13" s="100" t="s">
        <v>59</v>
      </c>
      <c r="AG13" s="100"/>
      <c r="AH13" s="100"/>
      <c r="AI13" s="104" t="s">
        <v>73</v>
      </c>
      <c r="AJ13" s="105"/>
      <c r="AK13" s="106"/>
    </row>
    <row r="14" spans="1:39" ht="16.5" x14ac:dyDescent="0.3">
      <c r="A14" s="22" t="str">
        <f t="shared" si="16"/>
        <v xml:space="preserve"> </v>
      </c>
      <c r="B14" s="4">
        <v>107</v>
      </c>
      <c r="C14" s="7">
        <v>203</v>
      </c>
      <c r="F14" s="4">
        <v>207</v>
      </c>
      <c r="G14" s="8">
        <v>0</v>
      </c>
      <c r="I14" s="22" t="str">
        <f t="shared" si="0"/>
        <v xml:space="preserve"> </v>
      </c>
      <c r="J14" s="63">
        <f t="shared" si="17"/>
        <v>109</v>
      </c>
      <c r="K14" s="61">
        <f>IF(J14&lt;200,VLOOKUP(J14,$B$7:$C$42,2),VLOOKUP(J14,$F$7:$G$42,2))</f>
        <v>0</v>
      </c>
      <c r="L14" s="57">
        <f t="shared" si="18"/>
        <v>-2</v>
      </c>
      <c r="M14" s="58">
        <f t="shared" si="3"/>
        <v>17</v>
      </c>
      <c r="N14" s="93">
        <f t="shared" si="4"/>
        <v>1</v>
      </c>
      <c r="O14" s="95">
        <f t="shared" si="5"/>
        <v>0</v>
      </c>
      <c r="P14" s="14"/>
      <c r="Q14" s="65">
        <f t="shared" si="6"/>
        <v>0</v>
      </c>
      <c r="R14" s="66" t="b">
        <f t="shared" si="7"/>
        <v>0</v>
      </c>
      <c r="S14" s="66" t="b">
        <f t="shared" si="8"/>
        <v>0</v>
      </c>
      <c r="T14" s="66" t="b">
        <f t="shared" si="9"/>
        <v>0</v>
      </c>
      <c r="U14" s="66" t="b">
        <f t="shared" si="10"/>
        <v>0</v>
      </c>
      <c r="V14" s="65">
        <f t="shared" si="11"/>
        <v>0</v>
      </c>
      <c r="W14" s="66" t="b">
        <f t="shared" si="12"/>
        <v>0</v>
      </c>
      <c r="X14" s="66" t="b">
        <f t="shared" si="13"/>
        <v>0</v>
      </c>
      <c r="Y14" s="66" t="b">
        <f t="shared" si="14"/>
        <v>0</v>
      </c>
      <c r="Z14" s="66" t="b">
        <f t="shared" si="15"/>
        <v>0</v>
      </c>
      <c r="AB14" s="25">
        <v>9</v>
      </c>
      <c r="AC14" s="26" t="s">
        <v>23</v>
      </c>
      <c r="AD14" s="27"/>
      <c r="AE14" s="28">
        <f t="shared" si="1"/>
        <v>9</v>
      </c>
      <c r="AF14" s="100" t="s">
        <v>60</v>
      </c>
      <c r="AG14" s="100"/>
      <c r="AH14" s="100"/>
      <c r="AI14" s="104" t="s">
        <v>74</v>
      </c>
      <c r="AJ14" s="105"/>
      <c r="AK14" s="106"/>
      <c r="AM14" s="5"/>
    </row>
    <row r="15" spans="1:39" ht="16.5" x14ac:dyDescent="0.3">
      <c r="A15" s="22" t="str">
        <f t="shared" si="16"/>
        <v xml:space="preserve"> </v>
      </c>
      <c r="B15" s="4">
        <v>108</v>
      </c>
      <c r="C15" s="7" t="s">
        <v>94</v>
      </c>
      <c r="F15" s="4">
        <v>208</v>
      </c>
      <c r="G15" s="8">
        <v>0</v>
      </c>
      <c r="I15" s="22" t="str">
        <f t="shared" si="0"/>
        <v xml:space="preserve"> </v>
      </c>
      <c r="J15" s="63">
        <f t="shared" si="17"/>
        <v>110</v>
      </c>
      <c r="K15" s="61">
        <f t="shared" si="2"/>
        <v>0</v>
      </c>
      <c r="L15" s="57">
        <f t="shared" si="18"/>
        <v>-2</v>
      </c>
      <c r="M15" s="58">
        <f t="shared" si="3"/>
        <v>17</v>
      </c>
      <c r="N15" s="93">
        <f t="shared" si="4"/>
        <v>1</v>
      </c>
      <c r="O15" s="95">
        <f t="shared" si="5"/>
        <v>0</v>
      </c>
      <c r="P15" s="14"/>
      <c r="Q15" s="65">
        <f t="shared" si="6"/>
        <v>0</v>
      </c>
      <c r="R15" s="66" t="b">
        <f t="shared" si="7"/>
        <v>0</v>
      </c>
      <c r="S15" s="66" t="b">
        <f t="shared" si="8"/>
        <v>0</v>
      </c>
      <c r="T15" s="66" t="b">
        <f t="shared" si="9"/>
        <v>0</v>
      </c>
      <c r="U15" s="66" t="b">
        <f t="shared" si="10"/>
        <v>0</v>
      </c>
      <c r="V15" s="65">
        <f t="shared" si="11"/>
        <v>0</v>
      </c>
      <c r="W15" s="66" t="b">
        <f t="shared" si="12"/>
        <v>0</v>
      </c>
      <c r="X15" s="66" t="b">
        <f t="shared" si="13"/>
        <v>0</v>
      </c>
      <c r="Y15" s="66" t="b">
        <f t="shared" si="14"/>
        <v>0</v>
      </c>
      <c r="Z15" s="66" t="b">
        <f t="shared" si="15"/>
        <v>0</v>
      </c>
      <c r="AB15" s="25">
        <v>10</v>
      </c>
      <c r="AC15" s="26" t="s">
        <v>39</v>
      </c>
      <c r="AD15" s="27"/>
      <c r="AE15" s="28">
        <f t="shared" si="1"/>
        <v>10</v>
      </c>
      <c r="AF15" s="100" t="s">
        <v>61</v>
      </c>
      <c r="AG15" s="100"/>
      <c r="AH15" s="100"/>
      <c r="AI15" s="104" t="s">
        <v>75</v>
      </c>
      <c r="AJ15" s="105"/>
      <c r="AK15" s="106"/>
    </row>
    <row r="16" spans="1:39" ht="16.5" x14ac:dyDescent="0.3">
      <c r="A16" s="22" t="str">
        <f t="shared" si="16"/>
        <v xml:space="preserve"> </v>
      </c>
      <c r="B16" s="4">
        <v>109</v>
      </c>
      <c r="C16" s="7"/>
      <c r="F16" s="4">
        <v>209</v>
      </c>
      <c r="G16" s="8">
        <v>0</v>
      </c>
      <c r="I16" s="22" t="str">
        <f t="shared" si="0"/>
        <v xml:space="preserve"> </v>
      </c>
      <c r="J16" s="63">
        <f t="shared" si="17"/>
        <v>111</v>
      </c>
      <c r="K16" s="61">
        <f t="shared" si="2"/>
        <v>0</v>
      </c>
      <c r="L16" s="57">
        <f t="shared" si="18"/>
        <v>-2</v>
      </c>
      <c r="M16" s="58">
        <f t="shared" si="3"/>
        <v>17</v>
      </c>
      <c r="N16" s="93">
        <f t="shared" si="4"/>
        <v>1</v>
      </c>
      <c r="O16" s="95">
        <f t="shared" si="5"/>
        <v>0</v>
      </c>
      <c r="P16" s="14"/>
      <c r="Q16" s="65">
        <f t="shared" si="6"/>
        <v>0</v>
      </c>
      <c r="R16" s="66" t="b">
        <f t="shared" si="7"/>
        <v>0</v>
      </c>
      <c r="S16" s="66" t="b">
        <f t="shared" si="8"/>
        <v>0</v>
      </c>
      <c r="T16" s="66" t="b">
        <f t="shared" si="9"/>
        <v>0</v>
      </c>
      <c r="U16" s="66" t="b">
        <f t="shared" si="10"/>
        <v>0</v>
      </c>
      <c r="V16" s="65">
        <f t="shared" si="11"/>
        <v>0</v>
      </c>
      <c r="W16" s="66" t="b">
        <f t="shared" si="12"/>
        <v>0</v>
      </c>
      <c r="X16" s="66" t="b">
        <f t="shared" si="13"/>
        <v>0</v>
      </c>
      <c r="Y16" s="66" t="b">
        <f t="shared" si="14"/>
        <v>0</v>
      </c>
      <c r="Z16" s="66" t="b">
        <f t="shared" si="15"/>
        <v>0</v>
      </c>
      <c r="AB16" s="25">
        <v>11</v>
      </c>
      <c r="AC16" s="26" t="s">
        <v>5</v>
      </c>
      <c r="AD16" s="27"/>
      <c r="AE16" s="28">
        <f t="shared" si="1"/>
        <v>11</v>
      </c>
      <c r="AF16" s="100" t="s">
        <v>45</v>
      </c>
      <c r="AG16" s="100"/>
      <c r="AH16" s="100"/>
      <c r="AI16" s="104" t="s">
        <v>76</v>
      </c>
      <c r="AJ16" s="105"/>
      <c r="AK16" s="106"/>
    </row>
    <row r="17" spans="1:41" ht="16.5" x14ac:dyDescent="0.3">
      <c r="A17" s="22" t="str">
        <f t="shared" si="16"/>
        <v xml:space="preserve"> </v>
      </c>
      <c r="B17" s="4">
        <v>110</v>
      </c>
      <c r="C17" s="7"/>
      <c r="F17" s="4">
        <v>210</v>
      </c>
      <c r="G17" s="8">
        <v>0</v>
      </c>
      <c r="I17" s="22" t="str">
        <f t="shared" si="0"/>
        <v xml:space="preserve"> </v>
      </c>
      <c r="J17" s="63">
        <f xml:space="preserve"> IF(K15="JMP",K16, IF(AND(K15="JP",N15=0),K16, IF(AND(K15="JN",N15=1),K16,IF(AND(K15="JZ",O15=1),K16,IF(AND(K15="JNZ",O15=0),K16,J16+1)))))</f>
        <v>112</v>
      </c>
      <c r="K17" s="61">
        <f t="shared" si="2"/>
        <v>0</v>
      </c>
      <c r="L17" s="57">
        <f t="shared" si="18"/>
        <v>-2</v>
      </c>
      <c r="M17" s="58">
        <f t="shared" si="3"/>
        <v>17</v>
      </c>
      <c r="N17" s="93">
        <f t="shared" si="4"/>
        <v>1</v>
      </c>
      <c r="O17" s="95">
        <f t="shared" si="5"/>
        <v>0</v>
      </c>
      <c r="P17" s="14"/>
      <c r="Q17" s="65">
        <f t="shared" si="6"/>
        <v>0</v>
      </c>
      <c r="R17" s="66" t="b">
        <f t="shared" si="7"/>
        <v>0</v>
      </c>
      <c r="S17" s="66" t="b">
        <f t="shared" si="8"/>
        <v>0</v>
      </c>
      <c r="T17" s="66" t="b">
        <f t="shared" si="9"/>
        <v>0</v>
      </c>
      <c r="U17" s="66" t="b">
        <f t="shared" si="10"/>
        <v>0</v>
      </c>
      <c r="V17" s="65">
        <f t="shared" si="11"/>
        <v>0</v>
      </c>
      <c r="W17" s="66" t="b">
        <f t="shared" si="12"/>
        <v>0</v>
      </c>
      <c r="X17" s="66" t="b">
        <f t="shared" si="13"/>
        <v>0</v>
      </c>
      <c r="Y17" s="66" t="b">
        <f t="shared" si="14"/>
        <v>0</v>
      </c>
      <c r="Z17" s="66" t="b">
        <f t="shared" si="15"/>
        <v>0</v>
      </c>
      <c r="AB17" s="25">
        <v>12</v>
      </c>
      <c r="AC17" s="26" t="s">
        <v>29</v>
      </c>
      <c r="AD17" s="27" t="s">
        <v>36</v>
      </c>
      <c r="AE17" s="28">
        <f t="shared" si="1"/>
        <v>12</v>
      </c>
      <c r="AF17" s="100" t="s">
        <v>32</v>
      </c>
      <c r="AG17" s="100"/>
      <c r="AH17" s="100"/>
      <c r="AI17" s="104" t="s">
        <v>77</v>
      </c>
      <c r="AJ17" s="105"/>
      <c r="AK17" s="106"/>
    </row>
    <row r="18" spans="1:41" ht="16.5" x14ac:dyDescent="0.3">
      <c r="A18" s="22" t="str">
        <f t="shared" si="16"/>
        <v xml:space="preserve"> </v>
      </c>
      <c r="B18" s="4">
        <v>111</v>
      </c>
      <c r="C18" s="7"/>
      <c r="F18" s="4">
        <v>211</v>
      </c>
      <c r="G18" s="8">
        <v>0</v>
      </c>
      <c r="I18" s="22" t="str">
        <f t="shared" si="0"/>
        <v xml:space="preserve"> </v>
      </c>
      <c r="J18" s="63">
        <f t="shared" si="17"/>
        <v>113</v>
      </c>
      <c r="K18" s="61">
        <f t="shared" si="2"/>
        <v>0</v>
      </c>
      <c r="L18" s="57">
        <f t="shared" si="18"/>
        <v>-2</v>
      </c>
      <c r="M18" s="58">
        <f t="shared" si="3"/>
        <v>17</v>
      </c>
      <c r="N18" s="93">
        <f t="shared" si="4"/>
        <v>1</v>
      </c>
      <c r="O18" s="95">
        <f t="shared" si="5"/>
        <v>0</v>
      </c>
      <c r="P18" s="14"/>
      <c r="Q18" s="65">
        <f t="shared" si="6"/>
        <v>0</v>
      </c>
      <c r="R18" s="66" t="b">
        <f t="shared" si="7"/>
        <v>0</v>
      </c>
      <c r="S18" s="66" t="b">
        <f t="shared" si="8"/>
        <v>0</v>
      </c>
      <c r="T18" s="66" t="b">
        <f t="shared" si="9"/>
        <v>0</v>
      </c>
      <c r="U18" s="66" t="b">
        <f t="shared" si="10"/>
        <v>0</v>
      </c>
      <c r="V18" s="65">
        <f t="shared" si="11"/>
        <v>0</v>
      </c>
      <c r="W18" s="66" t="b">
        <f t="shared" si="12"/>
        <v>0</v>
      </c>
      <c r="X18" s="66" t="b">
        <f t="shared" si="13"/>
        <v>0</v>
      </c>
      <c r="Y18" s="66" t="b">
        <f t="shared" si="14"/>
        <v>0</v>
      </c>
      <c r="Z18" s="66" t="b">
        <f t="shared" si="15"/>
        <v>0</v>
      </c>
      <c r="AB18" s="25">
        <v>13</v>
      </c>
      <c r="AC18" s="26" t="s">
        <v>37</v>
      </c>
      <c r="AD18" s="27" t="s">
        <v>36</v>
      </c>
      <c r="AE18" s="28">
        <f t="shared" si="1"/>
        <v>13</v>
      </c>
      <c r="AF18" s="100" t="s">
        <v>32</v>
      </c>
      <c r="AG18" s="100"/>
      <c r="AH18" s="100"/>
      <c r="AI18" s="104" t="s">
        <v>78</v>
      </c>
      <c r="AJ18" s="105"/>
      <c r="AK18" s="106"/>
    </row>
    <row r="19" spans="1:41" ht="16.5" x14ac:dyDescent="0.3">
      <c r="A19" s="22" t="str">
        <f t="shared" si="16"/>
        <v xml:space="preserve"> </v>
      </c>
      <c r="B19" s="4">
        <v>112</v>
      </c>
      <c r="C19" s="7"/>
      <c r="F19" s="4">
        <v>212</v>
      </c>
      <c r="G19" s="8">
        <v>0</v>
      </c>
      <c r="I19" s="22" t="str">
        <f t="shared" si="0"/>
        <v xml:space="preserve"> </v>
      </c>
      <c r="J19" s="63">
        <f t="shared" si="17"/>
        <v>114</v>
      </c>
      <c r="K19" s="61">
        <f t="shared" si="2"/>
        <v>0</v>
      </c>
      <c r="L19" s="57">
        <f t="shared" si="18"/>
        <v>-2</v>
      </c>
      <c r="M19" s="58">
        <f t="shared" si="3"/>
        <v>17</v>
      </c>
      <c r="N19" s="93">
        <f t="shared" si="4"/>
        <v>1</v>
      </c>
      <c r="O19" s="95">
        <f t="shared" si="5"/>
        <v>0</v>
      </c>
      <c r="P19" s="14"/>
      <c r="Q19" s="65">
        <f t="shared" si="6"/>
        <v>0</v>
      </c>
      <c r="R19" s="66" t="b">
        <f t="shared" si="7"/>
        <v>0</v>
      </c>
      <c r="S19" s="66" t="b">
        <f t="shared" si="8"/>
        <v>0</v>
      </c>
      <c r="T19" s="66" t="b">
        <f t="shared" si="9"/>
        <v>0</v>
      </c>
      <c r="U19" s="66" t="b">
        <f t="shared" si="10"/>
        <v>0</v>
      </c>
      <c r="V19" s="65">
        <f t="shared" si="11"/>
        <v>0</v>
      </c>
      <c r="W19" s="66" t="b">
        <f t="shared" si="12"/>
        <v>0</v>
      </c>
      <c r="X19" s="66" t="b">
        <f t="shared" si="13"/>
        <v>0</v>
      </c>
      <c r="Y19" s="66" t="b">
        <f t="shared" si="14"/>
        <v>0</v>
      </c>
      <c r="Z19" s="66" t="b">
        <f t="shared" si="15"/>
        <v>0</v>
      </c>
      <c r="AB19" s="25">
        <v>14</v>
      </c>
      <c r="AC19" s="26" t="s">
        <v>8</v>
      </c>
      <c r="AD19" s="27" t="s">
        <v>10</v>
      </c>
      <c r="AE19" s="28">
        <f t="shared" si="1"/>
        <v>14</v>
      </c>
      <c r="AF19" s="100" t="s">
        <v>46</v>
      </c>
      <c r="AG19" s="100"/>
      <c r="AH19" s="100"/>
      <c r="AI19" s="104" t="s">
        <v>79</v>
      </c>
      <c r="AJ19" s="105"/>
      <c r="AK19" s="106"/>
    </row>
    <row r="20" spans="1:41" ht="16.5" x14ac:dyDescent="0.3">
      <c r="A20" s="22" t="str">
        <f t="shared" si="16"/>
        <v xml:space="preserve"> </v>
      </c>
      <c r="B20" s="4">
        <v>113</v>
      </c>
      <c r="C20" s="7"/>
      <c r="F20" s="4">
        <v>213</v>
      </c>
      <c r="G20" s="8">
        <v>0</v>
      </c>
      <c r="I20" s="22" t="str">
        <f t="shared" si="0"/>
        <v xml:space="preserve"> </v>
      </c>
      <c r="J20" s="63">
        <f t="shared" si="17"/>
        <v>115</v>
      </c>
      <c r="K20" s="61">
        <f t="shared" si="2"/>
        <v>0</v>
      </c>
      <c r="L20" s="57">
        <f t="shared" si="18"/>
        <v>-2</v>
      </c>
      <c r="M20" s="58">
        <f t="shared" si="3"/>
        <v>17</v>
      </c>
      <c r="N20" s="93">
        <f t="shared" si="4"/>
        <v>1</v>
      </c>
      <c r="O20" s="95">
        <f t="shared" si="5"/>
        <v>0</v>
      </c>
      <c r="P20" s="14"/>
      <c r="Q20" s="65">
        <f t="shared" si="6"/>
        <v>0</v>
      </c>
      <c r="R20" s="66" t="b">
        <f t="shared" si="7"/>
        <v>0</v>
      </c>
      <c r="S20" s="66" t="b">
        <f t="shared" si="8"/>
        <v>0</v>
      </c>
      <c r="T20" s="66" t="b">
        <f t="shared" si="9"/>
        <v>0</v>
      </c>
      <c r="U20" s="66" t="b">
        <f t="shared" si="10"/>
        <v>0</v>
      </c>
      <c r="V20" s="65">
        <f t="shared" si="11"/>
        <v>0</v>
      </c>
      <c r="W20" s="66" t="b">
        <f t="shared" si="12"/>
        <v>0</v>
      </c>
      <c r="X20" s="66" t="b">
        <f t="shared" si="13"/>
        <v>0</v>
      </c>
      <c r="Y20" s="66" t="b">
        <f t="shared" si="14"/>
        <v>0</v>
      </c>
      <c r="Z20" s="66" t="b">
        <f t="shared" si="15"/>
        <v>0</v>
      </c>
      <c r="AB20" s="25">
        <v>15</v>
      </c>
      <c r="AC20" s="26" t="s">
        <v>6</v>
      </c>
      <c r="AD20" s="27" t="s">
        <v>10</v>
      </c>
      <c r="AE20" s="28">
        <f t="shared" si="1"/>
        <v>15</v>
      </c>
      <c r="AF20" s="100" t="s">
        <v>47</v>
      </c>
      <c r="AG20" s="100"/>
      <c r="AH20" s="100"/>
      <c r="AI20" s="101" t="s">
        <v>81</v>
      </c>
      <c r="AJ20" s="102"/>
      <c r="AK20" s="103"/>
    </row>
    <row r="21" spans="1:41" ht="16.5" x14ac:dyDescent="0.3">
      <c r="A21" s="22" t="str">
        <f t="shared" si="16"/>
        <v xml:space="preserve"> </v>
      </c>
      <c r="B21" s="4">
        <v>114</v>
      </c>
      <c r="C21" s="7"/>
      <c r="F21" s="4">
        <v>214</v>
      </c>
      <c r="G21" s="8">
        <v>0</v>
      </c>
      <c r="I21" s="22" t="str">
        <f t="shared" si="0"/>
        <v xml:space="preserve"> </v>
      </c>
      <c r="J21" s="63">
        <f t="shared" si="17"/>
        <v>116</v>
      </c>
      <c r="K21" s="61">
        <f t="shared" si="2"/>
        <v>0</v>
      </c>
      <c r="L21" s="57">
        <f t="shared" si="18"/>
        <v>-2</v>
      </c>
      <c r="M21" s="58">
        <f t="shared" si="3"/>
        <v>17</v>
      </c>
      <c r="N21" s="93">
        <f t="shared" si="4"/>
        <v>1</v>
      </c>
      <c r="O21" s="95">
        <f t="shared" si="5"/>
        <v>0</v>
      </c>
      <c r="P21" s="14"/>
      <c r="Q21" s="65">
        <f t="shared" si="6"/>
        <v>0</v>
      </c>
      <c r="R21" s="66" t="b">
        <f t="shared" si="7"/>
        <v>0</v>
      </c>
      <c r="S21" s="66" t="b">
        <f t="shared" si="8"/>
        <v>0</v>
      </c>
      <c r="T21" s="66" t="b">
        <f t="shared" si="9"/>
        <v>0</v>
      </c>
      <c r="U21" s="66" t="b">
        <f t="shared" si="10"/>
        <v>0</v>
      </c>
      <c r="V21" s="65">
        <f t="shared" si="11"/>
        <v>0</v>
      </c>
      <c r="W21" s="66" t="b">
        <f t="shared" si="12"/>
        <v>0</v>
      </c>
      <c r="X21" s="66" t="b">
        <f t="shared" si="13"/>
        <v>0</v>
      </c>
      <c r="Y21" s="66" t="b">
        <f t="shared" si="14"/>
        <v>0</v>
      </c>
      <c r="Z21" s="66" t="b">
        <f t="shared" si="15"/>
        <v>0</v>
      </c>
      <c r="AB21" s="25">
        <v>16</v>
      </c>
      <c r="AC21" s="26" t="s">
        <v>15</v>
      </c>
      <c r="AD21" s="27" t="s">
        <v>10</v>
      </c>
      <c r="AE21" s="28">
        <f t="shared" si="1"/>
        <v>16</v>
      </c>
      <c r="AF21" s="100" t="s">
        <v>48</v>
      </c>
      <c r="AG21" s="100"/>
      <c r="AH21" s="100"/>
      <c r="AI21" s="101" t="s">
        <v>80</v>
      </c>
      <c r="AJ21" s="102"/>
      <c r="AK21" s="103"/>
      <c r="AO21" s="1">
        <f>IF(AND(L8&lt;0,Q8=1), 1, 0)</f>
        <v>0</v>
      </c>
    </row>
    <row r="22" spans="1:41" ht="16.5" x14ac:dyDescent="0.3">
      <c r="A22" s="22" t="str">
        <f t="shared" si="16"/>
        <v xml:space="preserve"> </v>
      </c>
      <c r="B22" s="4">
        <v>115</v>
      </c>
      <c r="C22" s="7"/>
      <c r="F22" s="4">
        <v>215</v>
      </c>
      <c r="G22" s="8">
        <v>0</v>
      </c>
      <c r="I22" s="22" t="str">
        <f t="shared" si="0"/>
        <v xml:space="preserve"> </v>
      </c>
      <c r="J22" s="63">
        <f t="shared" si="17"/>
        <v>117</v>
      </c>
      <c r="K22" s="61">
        <f t="shared" si="2"/>
        <v>0</v>
      </c>
      <c r="L22" s="57">
        <f t="shared" si="18"/>
        <v>-2</v>
      </c>
      <c r="M22" s="58">
        <f t="shared" si="3"/>
        <v>17</v>
      </c>
      <c r="N22" s="93">
        <f t="shared" si="4"/>
        <v>1</v>
      </c>
      <c r="O22" s="95">
        <f t="shared" si="5"/>
        <v>0</v>
      </c>
      <c r="P22" s="14"/>
      <c r="Q22" s="65">
        <f t="shared" si="6"/>
        <v>0</v>
      </c>
      <c r="R22" s="66" t="b">
        <f t="shared" si="7"/>
        <v>0</v>
      </c>
      <c r="S22" s="66" t="b">
        <f t="shared" si="8"/>
        <v>0</v>
      </c>
      <c r="T22" s="66" t="b">
        <f t="shared" si="9"/>
        <v>0</v>
      </c>
      <c r="U22" s="66" t="b">
        <f t="shared" si="10"/>
        <v>0</v>
      </c>
      <c r="V22" s="65">
        <f t="shared" si="11"/>
        <v>0</v>
      </c>
      <c r="W22" s="66" t="b">
        <f t="shared" si="12"/>
        <v>0</v>
      </c>
      <c r="X22" s="66" t="b">
        <f t="shared" si="13"/>
        <v>0</v>
      </c>
      <c r="Y22" s="66" t="b">
        <f t="shared" si="14"/>
        <v>0</v>
      </c>
      <c r="Z22" s="66" t="b">
        <f t="shared" si="15"/>
        <v>0</v>
      </c>
      <c r="AB22" s="25">
        <v>17</v>
      </c>
      <c r="AC22" s="26" t="s">
        <v>25</v>
      </c>
      <c r="AD22" s="27" t="s">
        <v>10</v>
      </c>
      <c r="AE22" s="28">
        <f t="shared" si="1"/>
        <v>17</v>
      </c>
      <c r="AF22" s="100" t="s">
        <v>49</v>
      </c>
      <c r="AG22" s="100"/>
      <c r="AH22" s="100"/>
      <c r="AI22" s="101" t="s">
        <v>82</v>
      </c>
      <c r="AJ22" s="102"/>
      <c r="AK22" s="103"/>
    </row>
    <row r="23" spans="1:41" ht="17.25" thickBot="1" x14ac:dyDescent="0.35">
      <c r="A23" s="22" t="str">
        <f t="shared" si="16"/>
        <v xml:space="preserve"> </v>
      </c>
      <c r="B23" s="4">
        <v>116</v>
      </c>
      <c r="C23" s="7"/>
      <c r="F23" s="4">
        <v>216</v>
      </c>
      <c r="G23" s="8">
        <v>0</v>
      </c>
      <c r="I23" s="22" t="str">
        <f t="shared" si="0"/>
        <v xml:space="preserve"> </v>
      </c>
      <c r="J23" s="63">
        <f t="shared" si="17"/>
        <v>118</v>
      </c>
      <c r="K23" s="61">
        <f t="shared" si="2"/>
        <v>0</v>
      </c>
      <c r="L23" s="57">
        <f t="shared" si="18"/>
        <v>-2</v>
      </c>
      <c r="M23" s="58">
        <f t="shared" si="3"/>
        <v>17</v>
      </c>
      <c r="N23" s="93">
        <f t="shared" si="4"/>
        <v>1</v>
      </c>
      <c r="O23" s="95">
        <f t="shared" si="5"/>
        <v>0</v>
      </c>
      <c r="P23" s="14"/>
      <c r="Q23" s="65">
        <f t="shared" si="6"/>
        <v>0</v>
      </c>
      <c r="R23" s="66" t="b">
        <f t="shared" si="7"/>
        <v>0</v>
      </c>
      <c r="S23" s="66" t="b">
        <f t="shared" si="8"/>
        <v>0</v>
      </c>
      <c r="T23" s="66" t="b">
        <f t="shared" si="9"/>
        <v>0</v>
      </c>
      <c r="U23" s="66" t="b">
        <f t="shared" si="10"/>
        <v>0</v>
      </c>
      <c r="V23" s="65">
        <f t="shared" si="11"/>
        <v>0</v>
      </c>
      <c r="W23" s="66" t="b">
        <f t="shared" si="12"/>
        <v>0</v>
      </c>
      <c r="X23" s="66" t="b">
        <f t="shared" si="13"/>
        <v>0</v>
      </c>
      <c r="Y23" s="66" t="b">
        <f t="shared" si="14"/>
        <v>0</v>
      </c>
      <c r="Z23" s="66" t="b">
        <f t="shared" si="15"/>
        <v>0</v>
      </c>
      <c r="AB23" s="31">
        <v>18</v>
      </c>
      <c r="AC23" s="32" t="s">
        <v>26</v>
      </c>
      <c r="AD23" s="33" t="s">
        <v>10</v>
      </c>
      <c r="AE23" s="34">
        <f t="shared" si="1"/>
        <v>18</v>
      </c>
      <c r="AF23" s="107" t="s">
        <v>50</v>
      </c>
      <c r="AG23" s="107"/>
      <c r="AH23" s="107"/>
      <c r="AI23" s="108" t="s">
        <v>83</v>
      </c>
      <c r="AJ23" s="109"/>
      <c r="AK23" s="110"/>
    </row>
    <row r="24" spans="1:41" ht="16.5" x14ac:dyDescent="0.3">
      <c r="A24" s="22" t="str">
        <f t="shared" si="16"/>
        <v xml:space="preserve"> </v>
      </c>
      <c r="B24" s="4">
        <v>117</v>
      </c>
      <c r="C24" s="7"/>
      <c r="F24" s="4">
        <v>217</v>
      </c>
      <c r="G24" s="8">
        <v>0</v>
      </c>
      <c r="I24" s="22" t="str">
        <f t="shared" si="0"/>
        <v xml:space="preserve"> </v>
      </c>
      <c r="J24" s="63">
        <f t="shared" si="17"/>
        <v>119</v>
      </c>
      <c r="K24" s="61">
        <f t="shared" si="2"/>
        <v>0</v>
      </c>
      <c r="L24" s="57">
        <f t="shared" si="18"/>
        <v>-2</v>
      </c>
      <c r="M24" s="58">
        <f t="shared" si="3"/>
        <v>17</v>
      </c>
      <c r="N24" s="93">
        <f t="shared" si="4"/>
        <v>1</v>
      </c>
      <c r="O24" s="95">
        <f t="shared" si="5"/>
        <v>0</v>
      </c>
      <c r="P24" s="14"/>
      <c r="Q24" s="65">
        <f t="shared" si="6"/>
        <v>0</v>
      </c>
      <c r="R24" s="66" t="b">
        <f t="shared" si="7"/>
        <v>0</v>
      </c>
      <c r="S24" s="66" t="b">
        <f t="shared" si="8"/>
        <v>0</v>
      </c>
      <c r="T24" s="66" t="b">
        <f t="shared" si="9"/>
        <v>0</v>
      </c>
      <c r="U24" s="66" t="b">
        <f t="shared" si="10"/>
        <v>0</v>
      </c>
      <c r="V24" s="65">
        <f t="shared" si="11"/>
        <v>0</v>
      </c>
      <c r="W24" s="66" t="b">
        <f t="shared" si="12"/>
        <v>0</v>
      </c>
      <c r="X24" s="66" t="b">
        <f t="shared" si="13"/>
        <v>0</v>
      </c>
      <c r="Y24" s="66" t="b">
        <f t="shared" si="14"/>
        <v>0</v>
      </c>
      <c r="Z24" s="66" t="b">
        <f t="shared" si="15"/>
        <v>0</v>
      </c>
    </row>
    <row r="25" spans="1:41" ht="16.5" x14ac:dyDescent="0.3">
      <c r="A25" s="22" t="str">
        <f t="shared" si="16"/>
        <v xml:space="preserve"> </v>
      </c>
      <c r="B25" s="4">
        <v>118</v>
      </c>
      <c r="C25" s="7"/>
      <c r="F25" s="4">
        <v>218</v>
      </c>
      <c r="G25" s="8">
        <v>0</v>
      </c>
      <c r="I25" s="22" t="str">
        <f t="shared" si="0"/>
        <v xml:space="preserve"> </v>
      </c>
      <c r="J25" s="63">
        <f t="shared" si="17"/>
        <v>120</v>
      </c>
      <c r="K25" s="61">
        <f t="shared" si="2"/>
        <v>0</v>
      </c>
      <c r="L25" s="57">
        <f t="shared" si="18"/>
        <v>-2</v>
      </c>
      <c r="M25" s="58">
        <f t="shared" si="3"/>
        <v>17</v>
      </c>
      <c r="N25" s="93">
        <f t="shared" si="4"/>
        <v>1</v>
      </c>
      <c r="O25" s="95">
        <f t="shared" si="5"/>
        <v>0</v>
      </c>
      <c r="P25" s="14"/>
      <c r="Q25" s="65">
        <f t="shared" si="6"/>
        <v>0</v>
      </c>
      <c r="R25" s="66" t="b">
        <f t="shared" si="7"/>
        <v>0</v>
      </c>
      <c r="S25" s="66" t="b">
        <f t="shared" si="8"/>
        <v>0</v>
      </c>
      <c r="T25" s="66" t="b">
        <f t="shared" si="9"/>
        <v>0</v>
      </c>
      <c r="U25" s="66" t="b">
        <f t="shared" si="10"/>
        <v>0</v>
      </c>
      <c r="V25" s="65">
        <f t="shared" si="11"/>
        <v>0</v>
      </c>
      <c r="W25" s="66" t="b">
        <f t="shared" si="12"/>
        <v>0</v>
      </c>
      <c r="X25" s="66" t="b">
        <f t="shared" si="13"/>
        <v>0</v>
      </c>
      <c r="Y25" s="66" t="b">
        <f t="shared" si="14"/>
        <v>0</v>
      </c>
      <c r="Z25" s="66" t="b">
        <f t="shared" si="15"/>
        <v>0</v>
      </c>
      <c r="AG25" s="19" t="s">
        <v>64</v>
      </c>
    </row>
    <row r="26" spans="1:41" ht="14.45" customHeight="1" x14ac:dyDescent="0.3">
      <c r="A26" s="22" t="str">
        <f t="shared" si="16"/>
        <v xml:space="preserve"> </v>
      </c>
      <c r="B26" s="4">
        <v>119</v>
      </c>
      <c r="C26" s="7"/>
      <c r="F26" s="4">
        <v>219</v>
      </c>
      <c r="G26" s="8">
        <v>0</v>
      </c>
      <c r="I26" s="22" t="str">
        <f t="shared" si="0"/>
        <v xml:space="preserve"> </v>
      </c>
      <c r="J26" s="63">
        <f t="shared" si="17"/>
        <v>121</v>
      </c>
      <c r="K26" s="61">
        <f t="shared" si="2"/>
        <v>0</v>
      </c>
      <c r="L26" s="57">
        <f t="shared" si="18"/>
        <v>-2</v>
      </c>
      <c r="M26" s="58">
        <f t="shared" si="3"/>
        <v>17</v>
      </c>
      <c r="N26" s="93">
        <f t="shared" si="4"/>
        <v>1</v>
      </c>
      <c r="O26" s="95">
        <f t="shared" si="5"/>
        <v>0</v>
      </c>
      <c r="P26" s="14"/>
      <c r="Q26" s="65">
        <f t="shared" si="6"/>
        <v>0</v>
      </c>
      <c r="R26" s="66" t="b">
        <f t="shared" si="7"/>
        <v>0</v>
      </c>
      <c r="S26" s="66" t="b">
        <f t="shared" si="8"/>
        <v>0</v>
      </c>
      <c r="T26" s="66" t="b">
        <f t="shared" si="9"/>
        <v>0</v>
      </c>
      <c r="U26" s="66" t="b">
        <f t="shared" si="10"/>
        <v>0</v>
      </c>
      <c r="V26" s="65">
        <f t="shared" si="11"/>
        <v>0</v>
      </c>
      <c r="W26" s="66" t="b">
        <f t="shared" si="12"/>
        <v>0</v>
      </c>
      <c r="X26" s="66" t="b">
        <f t="shared" si="13"/>
        <v>0</v>
      </c>
      <c r="Y26" s="66" t="b">
        <f t="shared" si="14"/>
        <v>0</v>
      </c>
      <c r="Z26" s="66" t="b">
        <f t="shared" si="15"/>
        <v>0</v>
      </c>
      <c r="AH26" s="111" t="s">
        <v>52</v>
      </c>
      <c r="AI26" s="111"/>
      <c r="AJ26" s="11"/>
      <c r="AK26" s="11"/>
    </row>
    <row r="27" spans="1:41" ht="17.25" thickBot="1" x14ac:dyDescent="0.35">
      <c r="A27" s="22" t="str">
        <f t="shared" si="16"/>
        <v xml:space="preserve"> </v>
      </c>
      <c r="B27" s="4">
        <v>120</v>
      </c>
      <c r="C27" s="7"/>
      <c r="F27" s="4">
        <v>220</v>
      </c>
      <c r="G27" s="8">
        <v>0</v>
      </c>
      <c r="I27" s="22" t="str">
        <f t="shared" si="0"/>
        <v xml:space="preserve"> </v>
      </c>
      <c r="J27" s="63">
        <f t="shared" si="17"/>
        <v>122</v>
      </c>
      <c r="K27" s="61">
        <f t="shared" si="2"/>
        <v>0</v>
      </c>
      <c r="L27" s="57">
        <f t="shared" si="18"/>
        <v>-2</v>
      </c>
      <c r="M27" s="58">
        <f t="shared" si="3"/>
        <v>17</v>
      </c>
      <c r="N27" s="93">
        <f t="shared" si="4"/>
        <v>1</v>
      </c>
      <c r="O27" s="95">
        <f t="shared" si="5"/>
        <v>0</v>
      </c>
      <c r="P27" s="14"/>
      <c r="Q27" s="65">
        <f t="shared" si="6"/>
        <v>0</v>
      </c>
      <c r="R27" s="66" t="b">
        <f t="shared" si="7"/>
        <v>0</v>
      </c>
      <c r="S27" s="66" t="b">
        <f t="shared" si="8"/>
        <v>0</v>
      </c>
      <c r="T27" s="66" t="b">
        <f t="shared" si="9"/>
        <v>0</v>
      </c>
      <c r="U27" s="66" t="b">
        <f t="shared" si="10"/>
        <v>0</v>
      </c>
      <c r="V27" s="65">
        <f t="shared" si="11"/>
        <v>0</v>
      </c>
      <c r="W27" s="66" t="b">
        <f t="shared" si="12"/>
        <v>0</v>
      </c>
      <c r="X27" s="66" t="b">
        <f t="shared" si="13"/>
        <v>0</v>
      </c>
      <c r="Y27" s="66" t="b">
        <f t="shared" si="14"/>
        <v>0</v>
      </c>
      <c r="Z27" s="66" t="b">
        <f t="shared" si="15"/>
        <v>0</v>
      </c>
      <c r="AF27" s="48" t="s">
        <v>51</v>
      </c>
      <c r="AH27" s="111"/>
      <c r="AI27" s="111"/>
      <c r="AJ27" s="12"/>
      <c r="AK27" s="12"/>
    </row>
    <row r="28" spans="1:41" ht="15" customHeight="1" thickBot="1" x14ac:dyDescent="0.35">
      <c r="A28" s="22" t="str">
        <f t="shared" si="16"/>
        <v xml:space="preserve"> </v>
      </c>
      <c r="B28" s="4">
        <v>121</v>
      </c>
      <c r="C28" s="7"/>
      <c r="F28" s="4">
        <v>221</v>
      </c>
      <c r="G28" s="8">
        <v>0</v>
      </c>
      <c r="I28" s="22" t="str">
        <f t="shared" si="0"/>
        <v xml:space="preserve"> </v>
      </c>
      <c r="J28" s="63">
        <f t="shared" si="17"/>
        <v>123</v>
      </c>
      <c r="K28" s="61">
        <f t="shared" si="2"/>
        <v>0</v>
      </c>
      <c r="L28" s="57">
        <f t="shared" si="18"/>
        <v>-2</v>
      </c>
      <c r="M28" s="58">
        <f t="shared" si="3"/>
        <v>17</v>
      </c>
      <c r="N28" s="93">
        <f t="shared" si="4"/>
        <v>1</v>
      </c>
      <c r="O28" s="95">
        <f t="shared" si="5"/>
        <v>0</v>
      </c>
      <c r="P28" s="14"/>
      <c r="Q28" s="65">
        <f t="shared" si="6"/>
        <v>0</v>
      </c>
      <c r="R28" s="66" t="b">
        <f t="shared" si="7"/>
        <v>0</v>
      </c>
      <c r="S28" s="66" t="b">
        <f t="shared" si="8"/>
        <v>0</v>
      </c>
      <c r="T28" s="66" t="b">
        <f t="shared" si="9"/>
        <v>0</v>
      </c>
      <c r="U28" s="66" t="b">
        <f t="shared" si="10"/>
        <v>0</v>
      </c>
      <c r="V28" s="65">
        <f t="shared" si="11"/>
        <v>0</v>
      </c>
      <c r="W28" s="66" t="b">
        <f t="shared" si="12"/>
        <v>0</v>
      </c>
      <c r="X28" s="66" t="b">
        <f t="shared" si="13"/>
        <v>0</v>
      </c>
      <c r="Y28" s="66" t="b">
        <f t="shared" si="14"/>
        <v>0</v>
      </c>
      <c r="Z28" s="66" t="b">
        <f t="shared" si="15"/>
        <v>0</v>
      </c>
      <c r="AD28" s="10"/>
      <c r="AF28" s="21" t="str">
        <f>IF(J12&lt;200,VLOOKUP(AF30,$B$7:$C$42,2),VLOOKUP(AF30,$F$7:$G$42,2))</f>
        <v>LDA</v>
      </c>
      <c r="AH28" s="98"/>
      <c r="AI28" s="99"/>
    </row>
    <row r="29" spans="1:41" ht="17.25" thickBot="1" x14ac:dyDescent="0.35">
      <c r="A29" s="22" t="str">
        <f t="shared" si="16"/>
        <v xml:space="preserve"> </v>
      </c>
      <c r="B29" s="4">
        <v>122</v>
      </c>
      <c r="C29" s="7"/>
      <c r="F29" s="4">
        <v>222</v>
      </c>
      <c r="G29" s="8">
        <v>0</v>
      </c>
      <c r="I29" s="22" t="str">
        <f t="shared" si="0"/>
        <v xml:space="preserve"> </v>
      </c>
      <c r="J29" s="63">
        <f t="shared" si="17"/>
        <v>124</v>
      </c>
      <c r="K29" s="61">
        <f t="shared" si="2"/>
        <v>0</v>
      </c>
      <c r="L29" s="57">
        <f t="shared" si="18"/>
        <v>-2</v>
      </c>
      <c r="M29" s="58">
        <f t="shared" si="3"/>
        <v>17</v>
      </c>
      <c r="N29" s="93">
        <f t="shared" si="4"/>
        <v>1</v>
      </c>
      <c r="O29" s="95">
        <f t="shared" si="5"/>
        <v>0</v>
      </c>
      <c r="P29" s="14"/>
      <c r="Q29" s="65">
        <f t="shared" si="6"/>
        <v>0</v>
      </c>
      <c r="R29" s="66" t="b">
        <f t="shared" si="7"/>
        <v>0</v>
      </c>
      <c r="S29" s="66" t="b">
        <f t="shared" si="8"/>
        <v>0</v>
      </c>
      <c r="T29" s="66" t="b">
        <f t="shared" si="9"/>
        <v>0</v>
      </c>
      <c r="U29" s="66" t="b">
        <f t="shared" si="10"/>
        <v>0</v>
      </c>
      <c r="V29" s="65">
        <f t="shared" si="11"/>
        <v>0</v>
      </c>
      <c r="W29" s="66" t="b">
        <f t="shared" si="12"/>
        <v>0</v>
      </c>
      <c r="X29" s="66" t="b">
        <f t="shared" si="13"/>
        <v>0</v>
      </c>
      <c r="Y29" s="66" t="b">
        <f t="shared" si="14"/>
        <v>0</v>
      </c>
      <c r="Z29" s="66" t="b">
        <f t="shared" si="15"/>
        <v>0</v>
      </c>
    </row>
    <row r="30" spans="1:41" ht="17.25" thickBot="1" x14ac:dyDescent="0.35">
      <c r="A30" s="22" t="str">
        <f t="shared" si="16"/>
        <v xml:space="preserve"> </v>
      </c>
      <c r="B30" s="4">
        <v>123</v>
      </c>
      <c r="C30" s="7"/>
      <c r="F30" s="4">
        <v>223</v>
      </c>
      <c r="G30" s="8">
        <v>0</v>
      </c>
      <c r="I30" s="22" t="str">
        <f t="shared" si="0"/>
        <v xml:space="preserve"> </v>
      </c>
      <c r="J30" s="63">
        <f t="shared" si="17"/>
        <v>125</v>
      </c>
      <c r="K30" s="61">
        <f t="shared" si="2"/>
        <v>0</v>
      </c>
      <c r="L30" s="57">
        <f t="shared" si="18"/>
        <v>-2</v>
      </c>
      <c r="M30" s="58">
        <f t="shared" si="3"/>
        <v>17</v>
      </c>
      <c r="N30" s="93">
        <f t="shared" si="4"/>
        <v>1</v>
      </c>
      <c r="O30" s="95">
        <f t="shared" si="5"/>
        <v>0</v>
      </c>
      <c r="P30" s="14"/>
      <c r="Q30" s="65">
        <f t="shared" si="6"/>
        <v>0</v>
      </c>
      <c r="R30" s="66" t="b">
        <f t="shared" si="7"/>
        <v>0</v>
      </c>
      <c r="S30" s="66" t="b">
        <f t="shared" si="8"/>
        <v>0</v>
      </c>
      <c r="T30" s="66" t="b">
        <f t="shared" si="9"/>
        <v>0</v>
      </c>
      <c r="U30" s="66" t="b">
        <f t="shared" si="10"/>
        <v>0</v>
      </c>
      <c r="V30" s="65">
        <f t="shared" si="11"/>
        <v>0</v>
      </c>
      <c r="W30" s="66" t="b">
        <f t="shared" si="12"/>
        <v>0</v>
      </c>
      <c r="X30" s="66" t="b">
        <f t="shared" si="13"/>
        <v>0</v>
      </c>
      <c r="Y30" s="66" t="b">
        <f t="shared" si="14"/>
        <v>0</v>
      </c>
      <c r="Z30" s="66" t="b">
        <f t="shared" si="15"/>
        <v>0</v>
      </c>
      <c r="AD30" s="20" t="s">
        <v>54</v>
      </c>
      <c r="AE30" s="13"/>
      <c r="AF30" s="92">
        <v>100</v>
      </c>
    </row>
    <row r="31" spans="1:41" ht="17.25" thickBot="1" x14ac:dyDescent="0.35">
      <c r="A31" s="22" t="str">
        <f t="shared" si="16"/>
        <v xml:space="preserve"> </v>
      </c>
      <c r="B31" s="4">
        <v>124</v>
      </c>
      <c r="C31" s="7"/>
      <c r="F31" s="4">
        <v>224</v>
      </c>
      <c r="G31" s="8">
        <v>0</v>
      </c>
      <c r="I31" s="22" t="str">
        <f t="shared" si="0"/>
        <v xml:space="preserve"> </v>
      </c>
      <c r="J31" s="63">
        <f t="shared" si="17"/>
        <v>126</v>
      </c>
      <c r="K31" s="61">
        <f t="shared" si="2"/>
        <v>0</v>
      </c>
      <c r="L31" s="57">
        <f t="shared" si="18"/>
        <v>-2</v>
      </c>
      <c r="M31" s="58">
        <f t="shared" si="3"/>
        <v>17</v>
      </c>
      <c r="N31" s="93">
        <f t="shared" si="4"/>
        <v>1</v>
      </c>
      <c r="O31" s="95">
        <f t="shared" si="5"/>
        <v>0</v>
      </c>
      <c r="P31" s="14"/>
      <c r="Q31" s="65">
        <f t="shared" si="6"/>
        <v>0</v>
      </c>
      <c r="R31" s="66" t="b">
        <f t="shared" si="7"/>
        <v>0</v>
      </c>
      <c r="S31" s="66" t="b">
        <f t="shared" si="8"/>
        <v>0</v>
      </c>
      <c r="T31" s="66" t="b">
        <f t="shared" si="9"/>
        <v>0</v>
      </c>
      <c r="U31" s="66" t="b">
        <f t="shared" si="10"/>
        <v>0</v>
      </c>
      <c r="V31" s="65">
        <f t="shared" si="11"/>
        <v>0</v>
      </c>
      <c r="W31" s="66" t="b">
        <f t="shared" si="12"/>
        <v>0</v>
      </c>
      <c r="X31" s="66" t="b">
        <f t="shared" si="13"/>
        <v>0</v>
      </c>
      <c r="Y31" s="66" t="b">
        <f t="shared" si="14"/>
        <v>0</v>
      </c>
      <c r="Z31" s="66" t="b">
        <f t="shared" si="15"/>
        <v>0</v>
      </c>
      <c r="AD31" s="9"/>
      <c r="AH31" s="14" t="s">
        <v>19</v>
      </c>
      <c r="AI31" s="14" t="s">
        <v>20</v>
      </c>
    </row>
    <row r="32" spans="1:41" ht="17.25" thickBot="1" x14ac:dyDescent="0.35">
      <c r="A32" s="22" t="str">
        <f t="shared" si="16"/>
        <v xml:space="preserve"> </v>
      </c>
      <c r="B32" s="4">
        <v>125</v>
      </c>
      <c r="C32" s="7"/>
      <c r="F32" s="4">
        <v>225</v>
      </c>
      <c r="G32" s="8">
        <v>0</v>
      </c>
      <c r="I32" s="22" t="str">
        <f t="shared" si="0"/>
        <v xml:space="preserve"> </v>
      </c>
      <c r="J32" s="63">
        <f t="shared" si="17"/>
        <v>127</v>
      </c>
      <c r="K32" s="61">
        <f t="shared" si="2"/>
        <v>0</v>
      </c>
      <c r="L32" s="57">
        <f t="shared" si="18"/>
        <v>-2</v>
      </c>
      <c r="M32" s="58">
        <f t="shared" si="3"/>
        <v>17</v>
      </c>
      <c r="N32" s="93">
        <f t="shared" si="4"/>
        <v>1</v>
      </c>
      <c r="O32" s="95">
        <f t="shared" si="5"/>
        <v>0</v>
      </c>
      <c r="P32" s="14"/>
      <c r="Q32" s="65">
        <f t="shared" si="6"/>
        <v>0</v>
      </c>
      <c r="R32" s="66" t="b">
        <f t="shared" si="7"/>
        <v>0</v>
      </c>
      <c r="S32" s="66" t="b">
        <f t="shared" si="8"/>
        <v>0</v>
      </c>
      <c r="T32" s="66" t="b">
        <f t="shared" si="9"/>
        <v>0</v>
      </c>
      <c r="U32" s="66" t="b">
        <f t="shared" si="10"/>
        <v>0</v>
      </c>
      <c r="V32" s="65">
        <f t="shared" si="11"/>
        <v>0</v>
      </c>
      <c r="W32" s="66" t="b">
        <f t="shared" si="12"/>
        <v>0</v>
      </c>
      <c r="X32" s="66" t="b">
        <f t="shared" si="13"/>
        <v>0</v>
      </c>
      <c r="Y32" s="66" t="b">
        <f t="shared" si="14"/>
        <v>0</v>
      </c>
      <c r="Z32" s="66" t="b">
        <f t="shared" si="15"/>
        <v>0</v>
      </c>
      <c r="AD32" s="15" t="s">
        <v>55</v>
      </c>
      <c r="AE32" s="13"/>
      <c r="AF32" s="17">
        <f>VLOOKUP(G3,$I$5:$M$42,5,0)</f>
        <v>0</v>
      </c>
      <c r="AH32" s="50">
        <f>VLOOKUP(G3,$I$5:$O$42,6,0)</f>
        <v>0</v>
      </c>
      <c r="AI32" s="51">
        <f>VLOOKUP(G3,$I$5:$O$42,7,0)</f>
        <v>0</v>
      </c>
    </row>
    <row r="33" spans="1:41" ht="17.25" thickBot="1" x14ac:dyDescent="0.35">
      <c r="A33" s="22" t="str">
        <f t="shared" si="16"/>
        <v xml:space="preserve"> </v>
      </c>
      <c r="B33" s="4">
        <v>126</v>
      </c>
      <c r="C33" s="7"/>
      <c r="F33" s="4">
        <v>226</v>
      </c>
      <c r="G33" s="8">
        <v>0</v>
      </c>
      <c r="I33" s="22" t="str">
        <f t="shared" si="0"/>
        <v xml:space="preserve"> </v>
      </c>
      <c r="J33" s="63">
        <f t="shared" si="17"/>
        <v>128</v>
      </c>
      <c r="K33" s="61">
        <f t="shared" si="2"/>
        <v>0</v>
      </c>
      <c r="L33" s="57">
        <f t="shared" si="18"/>
        <v>-2</v>
      </c>
      <c r="M33" s="58">
        <f t="shared" si="3"/>
        <v>17</v>
      </c>
      <c r="N33" s="93">
        <f t="shared" si="4"/>
        <v>1</v>
      </c>
      <c r="O33" s="95">
        <f t="shared" si="5"/>
        <v>0</v>
      </c>
      <c r="P33" s="14"/>
      <c r="Q33" s="65">
        <f t="shared" si="6"/>
        <v>0</v>
      </c>
      <c r="R33" s="66" t="b">
        <f t="shared" si="7"/>
        <v>0</v>
      </c>
      <c r="S33" s="66" t="b">
        <f t="shared" si="8"/>
        <v>0</v>
      </c>
      <c r="T33" s="66" t="b">
        <f t="shared" si="9"/>
        <v>0</v>
      </c>
      <c r="U33" s="66" t="b">
        <f t="shared" si="10"/>
        <v>0</v>
      </c>
      <c r="V33" s="65">
        <f t="shared" si="11"/>
        <v>0</v>
      </c>
      <c r="W33" s="66" t="b">
        <f t="shared" si="12"/>
        <v>0</v>
      </c>
      <c r="X33" s="66" t="b">
        <f t="shared" si="13"/>
        <v>0</v>
      </c>
      <c r="Y33" s="66" t="b">
        <f t="shared" si="14"/>
        <v>0</v>
      </c>
      <c r="Z33" s="66" t="b">
        <f t="shared" si="15"/>
        <v>0</v>
      </c>
      <c r="AD33" s="16" t="s">
        <v>56</v>
      </c>
      <c r="AE33" s="13"/>
      <c r="AF33" s="17">
        <f>VLOOKUP(G3,$I$5:$M$42,4,0)</f>
        <v>0</v>
      </c>
      <c r="AI33" s="49" t="s">
        <v>53</v>
      </c>
    </row>
    <row r="34" spans="1:41" s="2" customFormat="1" ht="16.5" x14ac:dyDescent="0.3">
      <c r="A34" s="22" t="str">
        <f t="shared" si="16"/>
        <v xml:space="preserve"> </v>
      </c>
      <c r="B34" s="4">
        <v>127</v>
      </c>
      <c r="C34" s="7"/>
      <c r="D34" s="1"/>
      <c r="E34" s="1"/>
      <c r="F34" s="4">
        <v>227</v>
      </c>
      <c r="G34" s="8">
        <v>0</v>
      </c>
      <c r="H34" s="1"/>
      <c r="I34" s="22" t="str">
        <f t="shared" si="0"/>
        <v xml:space="preserve"> </v>
      </c>
      <c r="J34" s="63">
        <f t="shared" si="17"/>
        <v>129</v>
      </c>
      <c r="K34" s="61">
        <f t="shared" si="2"/>
        <v>0</v>
      </c>
      <c r="L34" s="57">
        <f t="shared" si="18"/>
        <v>-2</v>
      </c>
      <c r="M34" s="58">
        <f t="shared" si="3"/>
        <v>17</v>
      </c>
      <c r="N34" s="93">
        <f t="shared" si="4"/>
        <v>1</v>
      </c>
      <c r="O34" s="95">
        <f t="shared" si="5"/>
        <v>0</v>
      </c>
      <c r="P34" s="14"/>
      <c r="Q34" s="65">
        <f t="shared" si="6"/>
        <v>0</v>
      </c>
      <c r="R34" s="66" t="b">
        <f t="shared" si="7"/>
        <v>0</v>
      </c>
      <c r="S34" s="66" t="b">
        <f t="shared" si="8"/>
        <v>0</v>
      </c>
      <c r="T34" s="66" t="b">
        <f t="shared" si="9"/>
        <v>0</v>
      </c>
      <c r="U34" s="66" t="b">
        <f t="shared" si="10"/>
        <v>0</v>
      </c>
      <c r="V34" s="65">
        <f t="shared" si="11"/>
        <v>0</v>
      </c>
      <c r="W34" s="66" t="b">
        <f t="shared" si="12"/>
        <v>0</v>
      </c>
      <c r="X34" s="66" t="b">
        <f t="shared" si="13"/>
        <v>0</v>
      </c>
      <c r="Y34" s="66" t="b">
        <f t="shared" si="14"/>
        <v>0</v>
      </c>
      <c r="Z34" s="66" t="b">
        <f t="shared" si="15"/>
        <v>0</v>
      </c>
      <c r="AB34" s="6"/>
      <c r="AC34" s="1"/>
      <c r="AD34" s="18"/>
      <c r="AE34" s="18"/>
      <c r="AF34" s="18"/>
      <c r="AG34" s="18"/>
      <c r="AH34" s="18"/>
      <c r="AI34" s="18"/>
      <c r="AJ34" s="18"/>
      <c r="AL34" s="1"/>
      <c r="AM34" s="1"/>
      <c r="AN34" s="1"/>
      <c r="AO34" s="1"/>
    </row>
    <row r="35" spans="1:41" s="2" customFormat="1" ht="16.5" x14ac:dyDescent="0.3">
      <c r="A35" s="22" t="str">
        <f t="shared" si="16"/>
        <v xml:space="preserve"> </v>
      </c>
      <c r="B35" s="4">
        <v>128</v>
      </c>
      <c r="C35" s="7"/>
      <c r="D35" s="1"/>
      <c r="E35" s="1"/>
      <c r="F35" s="4">
        <v>228</v>
      </c>
      <c r="G35" s="8">
        <v>0</v>
      </c>
      <c r="H35" s="1"/>
      <c r="I35" s="22" t="str">
        <f t="shared" si="0"/>
        <v xml:space="preserve"> </v>
      </c>
      <c r="J35" s="63">
        <f t="shared" si="17"/>
        <v>130</v>
      </c>
      <c r="K35" s="61">
        <f t="shared" si="2"/>
        <v>0</v>
      </c>
      <c r="L35" s="57">
        <f t="shared" si="18"/>
        <v>-2</v>
      </c>
      <c r="M35" s="58">
        <f t="shared" si="3"/>
        <v>17</v>
      </c>
      <c r="N35" s="93">
        <f t="shared" si="4"/>
        <v>1</v>
      </c>
      <c r="O35" s="95">
        <f t="shared" si="5"/>
        <v>0</v>
      </c>
      <c r="P35" s="14"/>
      <c r="Q35" s="65">
        <f t="shared" si="6"/>
        <v>0</v>
      </c>
      <c r="R35" s="66" t="b">
        <f t="shared" si="7"/>
        <v>0</v>
      </c>
      <c r="S35" s="66" t="b">
        <f t="shared" si="8"/>
        <v>0</v>
      </c>
      <c r="T35" s="66" t="b">
        <f t="shared" si="9"/>
        <v>0</v>
      </c>
      <c r="U35" s="66" t="b">
        <f t="shared" si="10"/>
        <v>0</v>
      </c>
      <c r="V35" s="65">
        <f t="shared" si="11"/>
        <v>0</v>
      </c>
      <c r="W35" s="66" t="b">
        <f t="shared" si="12"/>
        <v>0</v>
      </c>
      <c r="X35" s="66" t="b">
        <f t="shared" si="13"/>
        <v>0</v>
      </c>
      <c r="Y35" s="66" t="b">
        <f t="shared" si="14"/>
        <v>0</v>
      </c>
      <c r="Z35" s="66" t="b">
        <f t="shared" si="15"/>
        <v>0</v>
      </c>
      <c r="AB35" s="6"/>
      <c r="AC35" s="1"/>
      <c r="AD35" s="18"/>
      <c r="AE35" s="18"/>
      <c r="AF35" s="18"/>
      <c r="AG35" s="18"/>
      <c r="AH35" s="18"/>
      <c r="AI35" s="18"/>
      <c r="AJ35" s="18"/>
      <c r="AL35" s="1"/>
      <c r="AM35" s="1"/>
      <c r="AN35" s="1"/>
      <c r="AO35" s="1"/>
    </row>
    <row r="36" spans="1:41" s="2" customFormat="1" ht="16.5" x14ac:dyDescent="0.3">
      <c r="A36" s="19"/>
      <c r="B36" s="4">
        <v>129</v>
      </c>
      <c r="C36" s="7"/>
      <c r="D36" s="1"/>
      <c r="E36" s="1"/>
      <c r="F36" s="4">
        <v>229</v>
      </c>
      <c r="G36" s="8">
        <v>0</v>
      </c>
      <c r="H36" s="1"/>
      <c r="I36" s="22" t="str">
        <f t="shared" si="0"/>
        <v xml:space="preserve"> </v>
      </c>
      <c r="J36" s="63">
        <f t="shared" si="17"/>
        <v>131</v>
      </c>
      <c r="K36" s="61">
        <f t="shared" si="2"/>
        <v>0</v>
      </c>
      <c r="L36" s="57">
        <f t="shared" si="18"/>
        <v>-2</v>
      </c>
      <c r="M36" s="58">
        <f t="shared" si="3"/>
        <v>17</v>
      </c>
      <c r="N36" s="93">
        <f t="shared" si="4"/>
        <v>1</v>
      </c>
      <c r="O36" s="95">
        <f t="shared" si="5"/>
        <v>0</v>
      </c>
      <c r="P36" s="14"/>
      <c r="Q36" s="65">
        <f t="shared" si="6"/>
        <v>0</v>
      </c>
      <c r="R36" s="66" t="b">
        <f t="shared" si="7"/>
        <v>0</v>
      </c>
      <c r="S36" s="66" t="b">
        <f t="shared" si="8"/>
        <v>0</v>
      </c>
      <c r="T36" s="66" t="b">
        <f t="shared" si="9"/>
        <v>0</v>
      </c>
      <c r="U36" s="66" t="b">
        <f t="shared" si="10"/>
        <v>0</v>
      </c>
      <c r="V36" s="65">
        <f t="shared" si="11"/>
        <v>0</v>
      </c>
      <c r="W36" s="66" t="b">
        <f t="shared" si="12"/>
        <v>0</v>
      </c>
      <c r="X36" s="66" t="b">
        <f t="shared" si="13"/>
        <v>0</v>
      </c>
      <c r="Y36" s="66" t="b">
        <f t="shared" si="14"/>
        <v>0</v>
      </c>
      <c r="Z36" s="66" t="b">
        <f t="shared" si="15"/>
        <v>0</v>
      </c>
      <c r="AB36" s="6"/>
      <c r="AC36" s="1"/>
      <c r="AD36" s="18"/>
      <c r="AE36" s="18"/>
      <c r="AF36" s="18"/>
      <c r="AG36" s="18"/>
      <c r="AH36" s="18"/>
      <c r="AI36" s="18"/>
      <c r="AJ36" s="18"/>
      <c r="AL36" s="1"/>
      <c r="AM36" s="1"/>
      <c r="AN36" s="1"/>
      <c r="AO36" s="1"/>
    </row>
    <row r="37" spans="1:41" s="2" customFormat="1" ht="16.5" x14ac:dyDescent="0.3">
      <c r="A37" s="19"/>
      <c r="B37" s="4">
        <v>130</v>
      </c>
      <c r="C37" s="7"/>
      <c r="D37" s="1"/>
      <c r="E37" s="1"/>
      <c r="F37" s="4">
        <v>230</v>
      </c>
      <c r="G37" s="8">
        <v>0</v>
      </c>
      <c r="H37" s="1"/>
      <c r="I37" s="22" t="str">
        <f t="shared" si="0"/>
        <v xml:space="preserve"> </v>
      </c>
      <c r="J37" s="63">
        <f t="shared" si="17"/>
        <v>132</v>
      </c>
      <c r="K37" s="61">
        <f t="shared" si="2"/>
        <v>0</v>
      </c>
      <c r="L37" s="57">
        <f t="shared" si="18"/>
        <v>-2</v>
      </c>
      <c r="M37" s="58">
        <f t="shared" si="3"/>
        <v>17</v>
      </c>
      <c r="N37" s="93">
        <f t="shared" si="4"/>
        <v>1</v>
      </c>
      <c r="O37" s="95">
        <f t="shared" si="5"/>
        <v>0</v>
      </c>
      <c r="P37" s="14"/>
      <c r="Q37" s="65">
        <f t="shared" si="6"/>
        <v>0</v>
      </c>
      <c r="R37" s="66" t="b">
        <f t="shared" si="7"/>
        <v>0</v>
      </c>
      <c r="S37" s="66" t="b">
        <f t="shared" si="8"/>
        <v>0</v>
      </c>
      <c r="T37" s="66" t="b">
        <f t="shared" si="9"/>
        <v>0</v>
      </c>
      <c r="U37" s="66" t="b">
        <f t="shared" si="10"/>
        <v>0</v>
      </c>
      <c r="V37" s="65">
        <f t="shared" si="11"/>
        <v>0</v>
      </c>
      <c r="W37" s="66" t="b">
        <f t="shared" si="12"/>
        <v>0</v>
      </c>
      <c r="X37" s="66" t="b">
        <f t="shared" si="13"/>
        <v>0</v>
      </c>
      <c r="Y37" s="66" t="b">
        <f t="shared" si="14"/>
        <v>0</v>
      </c>
      <c r="Z37" s="66" t="b">
        <f t="shared" si="15"/>
        <v>0</v>
      </c>
      <c r="AB37" s="6"/>
      <c r="AC37" s="1"/>
      <c r="AD37" s="18"/>
      <c r="AE37" s="18"/>
      <c r="AF37" s="18"/>
      <c r="AG37" s="18"/>
      <c r="AH37" s="18"/>
      <c r="AI37" s="18"/>
      <c r="AJ37" s="18"/>
      <c r="AL37" s="1"/>
      <c r="AM37" s="1"/>
      <c r="AN37" s="1"/>
      <c r="AO37" s="1"/>
    </row>
    <row r="38" spans="1:41" s="2" customFormat="1" ht="16.5" x14ac:dyDescent="0.3">
      <c r="A38" s="19"/>
      <c r="B38" s="4">
        <v>131</v>
      </c>
      <c r="C38" s="7"/>
      <c r="D38" s="1"/>
      <c r="E38" s="1"/>
      <c r="F38" s="4">
        <v>231</v>
      </c>
      <c r="G38" s="8">
        <v>0</v>
      </c>
      <c r="H38" s="1"/>
      <c r="I38" s="22" t="str">
        <f t="shared" si="0"/>
        <v xml:space="preserve"> </v>
      </c>
      <c r="J38" s="63">
        <f t="shared" si="17"/>
        <v>133</v>
      </c>
      <c r="K38" s="61">
        <f t="shared" si="2"/>
        <v>0</v>
      </c>
      <c r="L38" s="57">
        <f t="shared" si="18"/>
        <v>-2</v>
      </c>
      <c r="M38" s="58">
        <f t="shared" si="3"/>
        <v>17</v>
      </c>
      <c r="N38" s="93">
        <f t="shared" si="4"/>
        <v>1</v>
      </c>
      <c r="O38" s="95">
        <f t="shared" si="5"/>
        <v>0</v>
      </c>
      <c r="P38" s="14"/>
      <c r="Q38" s="65">
        <f t="shared" si="6"/>
        <v>0</v>
      </c>
      <c r="R38" s="66" t="b">
        <f t="shared" si="7"/>
        <v>0</v>
      </c>
      <c r="S38" s="66" t="b">
        <f t="shared" si="8"/>
        <v>0</v>
      </c>
      <c r="T38" s="66" t="b">
        <f t="shared" si="9"/>
        <v>0</v>
      </c>
      <c r="U38" s="66" t="b">
        <f t="shared" si="10"/>
        <v>0</v>
      </c>
      <c r="V38" s="65">
        <f t="shared" si="11"/>
        <v>0</v>
      </c>
      <c r="W38" s="66" t="b">
        <f t="shared" si="12"/>
        <v>0</v>
      </c>
      <c r="X38" s="66" t="b">
        <f t="shared" si="13"/>
        <v>0</v>
      </c>
      <c r="Y38" s="66" t="b">
        <f t="shared" si="14"/>
        <v>0</v>
      </c>
      <c r="Z38" s="66" t="b">
        <f t="shared" si="15"/>
        <v>0</v>
      </c>
      <c r="AB38" s="6"/>
      <c r="AC38" s="1"/>
      <c r="AD38" s="18"/>
      <c r="AE38" s="18"/>
      <c r="AF38" s="18"/>
      <c r="AG38" s="18"/>
      <c r="AH38" s="18"/>
      <c r="AI38" s="18"/>
      <c r="AJ38" s="18"/>
      <c r="AL38" s="1"/>
      <c r="AM38" s="1"/>
      <c r="AN38" s="1"/>
      <c r="AO38" s="1"/>
    </row>
    <row r="39" spans="1:41" s="2" customFormat="1" ht="16.5" x14ac:dyDescent="0.3">
      <c r="A39" s="19"/>
      <c r="B39" s="4">
        <v>132</v>
      </c>
      <c r="C39" s="7"/>
      <c r="D39" s="1"/>
      <c r="E39" s="1"/>
      <c r="F39" s="4">
        <v>232</v>
      </c>
      <c r="G39" s="8">
        <v>0</v>
      </c>
      <c r="H39" s="1"/>
      <c r="I39" s="22" t="str">
        <f t="shared" si="0"/>
        <v xml:space="preserve"> </v>
      </c>
      <c r="J39" s="63">
        <f t="shared" si="17"/>
        <v>134</v>
      </c>
      <c r="K39" s="61">
        <f t="shared" si="2"/>
        <v>0</v>
      </c>
      <c r="L39" s="57">
        <f t="shared" si="18"/>
        <v>-2</v>
      </c>
      <c r="M39" s="58">
        <f t="shared" si="3"/>
        <v>17</v>
      </c>
      <c r="N39" s="93">
        <f t="shared" si="4"/>
        <v>1</v>
      </c>
      <c r="O39" s="95">
        <f t="shared" si="5"/>
        <v>0</v>
      </c>
      <c r="P39" s="14"/>
      <c r="Q39" s="65">
        <f t="shared" si="6"/>
        <v>0</v>
      </c>
      <c r="R39" s="66" t="b">
        <f t="shared" si="7"/>
        <v>0</v>
      </c>
      <c r="S39" s="66" t="b">
        <f t="shared" si="8"/>
        <v>0</v>
      </c>
      <c r="T39" s="66" t="b">
        <f t="shared" si="9"/>
        <v>0</v>
      </c>
      <c r="U39" s="66" t="b">
        <f t="shared" si="10"/>
        <v>0</v>
      </c>
      <c r="V39" s="65">
        <f t="shared" si="11"/>
        <v>0</v>
      </c>
      <c r="W39" s="66" t="b">
        <f t="shared" si="12"/>
        <v>0</v>
      </c>
      <c r="X39" s="66" t="b">
        <f t="shared" si="13"/>
        <v>0</v>
      </c>
      <c r="Y39" s="66" t="b">
        <f t="shared" si="14"/>
        <v>0</v>
      </c>
      <c r="Z39" s="66" t="b">
        <f t="shared" si="15"/>
        <v>0</v>
      </c>
      <c r="AB39" s="6"/>
      <c r="AC39" s="1"/>
      <c r="AD39" s="18"/>
      <c r="AE39" s="18"/>
      <c r="AF39" s="18"/>
      <c r="AG39" s="18"/>
      <c r="AH39" s="18"/>
      <c r="AI39" s="18"/>
      <c r="AJ39" s="18"/>
      <c r="AL39" s="1"/>
      <c r="AM39" s="1"/>
      <c r="AN39" s="1"/>
      <c r="AO39" s="1"/>
    </row>
    <row r="40" spans="1:41" s="2" customFormat="1" ht="16.5" x14ac:dyDescent="0.3">
      <c r="A40" s="19"/>
      <c r="B40" s="4">
        <v>133</v>
      </c>
      <c r="C40" s="7"/>
      <c r="D40" s="1"/>
      <c r="E40" s="1"/>
      <c r="F40" s="4">
        <v>233</v>
      </c>
      <c r="G40" s="8">
        <v>0</v>
      </c>
      <c r="H40" s="1"/>
      <c r="I40" s="22" t="str">
        <f t="shared" si="0"/>
        <v xml:space="preserve"> </v>
      </c>
      <c r="J40" s="63">
        <f t="shared" si="17"/>
        <v>135</v>
      </c>
      <c r="K40" s="61">
        <f t="shared" si="2"/>
        <v>0</v>
      </c>
      <c r="L40" s="57">
        <f t="shared" si="18"/>
        <v>-2</v>
      </c>
      <c r="M40" s="58">
        <f t="shared" si="3"/>
        <v>17</v>
      </c>
      <c r="N40" s="93">
        <f t="shared" si="4"/>
        <v>1</v>
      </c>
      <c r="O40" s="95">
        <f t="shared" si="5"/>
        <v>0</v>
      </c>
      <c r="P40" s="14"/>
      <c r="Q40" s="65">
        <f t="shared" si="6"/>
        <v>0</v>
      </c>
      <c r="R40" s="66" t="b">
        <f t="shared" si="7"/>
        <v>0</v>
      </c>
      <c r="S40" s="66" t="b">
        <f t="shared" si="8"/>
        <v>0</v>
      </c>
      <c r="T40" s="66" t="b">
        <f t="shared" si="9"/>
        <v>0</v>
      </c>
      <c r="U40" s="66" t="b">
        <f t="shared" si="10"/>
        <v>0</v>
      </c>
      <c r="V40" s="65">
        <f t="shared" si="11"/>
        <v>0</v>
      </c>
      <c r="W40" s="66" t="b">
        <f t="shared" si="12"/>
        <v>0</v>
      </c>
      <c r="X40" s="66" t="b">
        <f t="shared" si="13"/>
        <v>0</v>
      </c>
      <c r="Y40" s="66" t="b">
        <f t="shared" si="14"/>
        <v>0</v>
      </c>
      <c r="Z40" s="66" t="b">
        <f t="shared" si="15"/>
        <v>0</v>
      </c>
      <c r="AB40" s="6"/>
      <c r="AC40" s="1"/>
      <c r="AD40" s="18"/>
      <c r="AE40" s="18"/>
      <c r="AF40" s="18"/>
      <c r="AG40" s="18"/>
      <c r="AH40" s="18"/>
      <c r="AI40" s="18"/>
      <c r="AJ40" s="18"/>
      <c r="AL40" s="1"/>
      <c r="AM40" s="1"/>
      <c r="AN40" s="1"/>
      <c r="AO40" s="1"/>
    </row>
    <row r="41" spans="1:41" s="2" customFormat="1" ht="16.5" x14ac:dyDescent="0.3">
      <c r="A41" s="19"/>
      <c r="B41" s="4">
        <v>134</v>
      </c>
      <c r="C41" s="7"/>
      <c r="D41" s="1"/>
      <c r="E41" s="1"/>
      <c r="F41" s="4">
        <v>234</v>
      </c>
      <c r="G41" s="8">
        <v>0</v>
      </c>
      <c r="H41" s="1"/>
      <c r="I41" s="22" t="str">
        <f t="shared" si="0"/>
        <v xml:space="preserve"> </v>
      </c>
      <c r="J41" s="63">
        <f t="shared" si="17"/>
        <v>136</v>
      </c>
      <c r="K41" s="61">
        <f t="shared" si="2"/>
        <v>0</v>
      </c>
      <c r="L41" s="57">
        <f t="shared" si="18"/>
        <v>-2</v>
      </c>
      <c r="M41" s="58">
        <f t="shared" si="3"/>
        <v>17</v>
      </c>
      <c r="N41" s="93">
        <f t="shared" si="4"/>
        <v>1</v>
      </c>
      <c r="O41" s="95">
        <f t="shared" si="5"/>
        <v>0</v>
      </c>
      <c r="P41" s="14"/>
      <c r="Q41" s="65">
        <f t="shared" si="6"/>
        <v>0</v>
      </c>
      <c r="R41" s="66" t="b">
        <f t="shared" si="7"/>
        <v>0</v>
      </c>
      <c r="S41" s="66" t="b">
        <f t="shared" si="8"/>
        <v>0</v>
      </c>
      <c r="T41" s="66" t="b">
        <f t="shared" si="9"/>
        <v>0</v>
      </c>
      <c r="U41" s="66" t="b">
        <f t="shared" si="10"/>
        <v>0</v>
      </c>
      <c r="V41" s="65">
        <f t="shared" si="11"/>
        <v>0</v>
      </c>
      <c r="W41" s="66" t="b">
        <f t="shared" si="12"/>
        <v>0</v>
      </c>
      <c r="X41" s="66" t="b">
        <f t="shared" si="13"/>
        <v>0</v>
      </c>
      <c r="Y41" s="66" t="b">
        <f t="shared" si="14"/>
        <v>0</v>
      </c>
      <c r="Z41" s="66" t="b">
        <f t="shared" si="15"/>
        <v>0</v>
      </c>
      <c r="AB41" s="6"/>
      <c r="AC41" s="1"/>
      <c r="AL41" s="1"/>
      <c r="AM41" s="1"/>
      <c r="AN41" s="1"/>
      <c r="AO41" s="1"/>
    </row>
    <row r="42" spans="1:41" s="2" customFormat="1" ht="16.5" x14ac:dyDescent="0.3">
      <c r="A42" s="19"/>
      <c r="B42" s="4">
        <v>135</v>
      </c>
      <c r="C42" s="7"/>
      <c r="D42" s="1"/>
      <c r="E42" s="1"/>
      <c r="F42" s="4">
        <v>235</v>
      </c>
      <c r="G42" s="8">
        <v>0</v>
      </c>
      <c r="H42" s="1"/>
      <c r="I42" s="22" t="str">
        <f t="shared" si="0"/>
        <v xml:space="preserve"> </v>
      </c>
      <c r="J42" s="64">
        <f t="shared" si="17"/>
        <v>137</v>
      </c>
      <c r="K42" s="62">
        <f t="shared" si="2"/>
        <v>0</v>
      </c>
      <c r="L42" s="59">
        <f t="shared" si="18"/>
        <v>-2</v>
      </c>
      <c r="M42" s="60">
        <f t="shared" si="3"/>
        <v>17</v>
      </c>
      <c r="N42" s="93">
        <f t="shared" si="4"/>
        <v>1</v>
      </c>
      <c r="O42" s="95">
        <f t="shared" si="5"/>
        <v>0</v>
      </c>
      <c r="P42" s="14"/>
      <c r="Q42" s="65">
        <f t="shared" si="6"/>
        <v>0</v>
      </c>
      <c r="R42" s="66" t="b">
        <f t="shared" si="7"/>
        <v>0</v>
      </c>
      <c r="S42" s="66" t="b">
        <f t="shared" si="8"/>
        <v>0</v>
      </c>
      <c r="T42" s="66" t="b">
        <f t="shared" si="9"/>
        <v>0</v>
      </c>
      <c r="U42" s="66" t="b">
        <f t="shared" si="10"/>
        <v>0</v>
      </c>
      <c r="V42" s="65">
        <f t="shared" si="11"/>
        <v>0</v>
      </c>
      <c r="W42" s="66" t="b">
        <f t="shared" si="12"/>
        <v>0</v>
      </c>
      <c r="X42" s="66" t="b">
        <f t="shared" si="13"/>
        <v>0</v>
      </c>
      <c r="Y42" s="66" t="b">
        <f t="shared" si="14"/>
        <v>0</v>
      </c>
      <c r="Z42" s="66" t="b">
        <f t="shared" si="15"/>
        <v>0</v>
      </c>
      <c r="AB42" s="6"/>
      <c r="AC42" s="1"/>
      <c r="AL42" s="1"/>
      <c r="AM42" s="1"/>
      <c r="AN42" s="1"/>
      <c r="AO42" s="1"/>
    </row>
    <row r="43" spans="1:41" s="2" customFormat="1" x14ac:dyDescent="0.25">
      <c r="A43" s="19"/>
      <c r="B43" s="1"/>
      <c r="D43" s="1"/>
      <c r="E43" s="1"/>
      <c r="F43" s="1"/>
      <c r="H43" s="1"/>
      <c r="AB43" s="6"/>
      <c r="AC43" s="1"/>
      <c r="AL43" s="1"/>
      <c r="AM43" s="1"/>
      <c r="AN43" s="1"/>
      <c r="AO43" s="1"/>
    </row>
    <row r="44" spans="1:41" s="2" customFormat="1" x14ac:dyDescent="0.25">
      <c r="A44" s="19"/>
      <c r="B44" s="1"/>
      <c r="D44" s="1"/>
      <c r="E44" s="1"/>
      <c r="F44" s="1"/>
      <c r="H44" s="1"/>
      <c r="AB44" s="6"/>
      <c r="AC44" s="1"/>
      <c r="AL44" s="1"/>
      <c r="AM44" s="1"/>
      <c r="AN44" s="1"/>
      <c r="AO44" s="1"/>
    </row>
  </sheetData>
  <sheetProtection sheet="1" selectLockedCells="1"/>
  <mergeCells count="51">
    <mergeCell ref="AF23:AH23"/>
    <mergeCell ref="AI23:AK23"/>
    <mergeCell ref="AH26:AI27"/>
    <mergeCell ref="AH28:AI28"/>
    <mergeCell ref="AF20:AH20"/>
    <mergeCell ref="AI20:AK20"/>
    <mergeCell ref="AF21:AH21"/>
    <mergeCell ref="AI21:AK21"/>
    <mergeCell ref="AF22:AH22"/>
    <mergeCell ref="AI22:AK22"/>
    <mergeCell ref="AF17:AH17"/>
    <mergeCell ref="AI17:AK17"/>
    <mergeCell ref="AF18:AH18"/>
    <mergeCell ref="AI18:AK18"/>
    <mergeCell ref="AF19:AH19"/>
    <mergeCell ref="AI19:AK19"/>
    <mergeCell ref="AF14:AH14"/>
    <mergeCell ref="AI14:AK14"/>
    <mergeCell ref="AF15:AH15"/>
    <mergeCell ref="AI15:AK15"/>
    <mergeCell ref="AF16:AH16"/>
    <mergeCell ref="AI16:AK16"/>
    <mergeCell ref="AF11:AH11"/>
    <mergeCell ref="AI11:AK11"/>
    <mergeCell ref="AF12:AH12"/>
    <mergeCell ref="AI12:AK12"/>
    <mergeCell ref="AF13:AH13"/>
    <mergeCell ref="AI13:AK13"/>
    <mergeCell ref="AF8:AH8"/>
    <mergeCell ref="AI8:AK8"/>
    <mergeCell ref="AF9:AH9"/>
    <mergeCell ref="AI9:AK9"/>
    <mergeCell ref="AF10:AH10"/>
    <mergeCell ref="AI10:AK10"/>
    <mergeCell ref="AI2:AK3"/>
    <mergeCell ref="AF5:AH5"/>
    <mergeCell ref="AI5:AK5"/>
    <mergeCell ref="AF6:AH6"/>
    <mergeCell ref="AI6:AK6"/>
    <mergeCell ref="AF7:AH7"/>
    <mergeCell ref="AI7:AK7"/>
    <mergeCell ref="J1:O1"/>
    <mergeCell ref="AB1:AK1"/>
    <mergeCell ref="C2:G2"/>
    <mergeCell ref="J2:J3"/>
    <mergeCell ref="K2:K3"/>
    <mergeCell ref="L2:M2"/>
    <mergeCell ref="N2:O2"/>
    <mergeCell ref="AB2:AB3"/>
    <mergeCell ref="AC2:AD2"/>
    <mergeCell ref="AF2:AH3"/>
  </mergeCells>
  <conditionalFormatting sqref="K2 K5:K1048576">
    <cfRule type="cellIs" dxfId="9" priority="4" operator="equal">
      <formula>$AC$7</formula>
    </cfRule>
  </conditionalFormatting>
  <conditionalFormatting sqref="I5:I42">
    <cfRule type="cellIs" dxfId="8" priority="5" operator="equal">
      <formula>$G$3</formula>
    </cfRule>
  </conditionalFormatting>
  <conditionalFormatting sqref="A7:A44">
    <cfRule type="cellIs" dxfId="7" priority="3" operator="equal">
      <formula>$G$3</formula>
    </cfRule>
  </conditionalFormatting>
  <conditionalFormatting sqref="Q2:Z42">
    <cfRule type="cellIs" dxfId="6" priority="2" operator="equal">
      <formula>TRUE</formula>
    </cfRule>
  </conditionalFormatting>
  <conditionalFormatting sqref="N5:O42">
    <cfRule type="cellIs" dxfId="5" priority="1" operator="equal">
      <formula>1</formula>
    </cfRule>
  </conditionalFormatting>
  <dataValidations count="1">
    <dataValidation type="list" allowBlank="1" showInputMessage="1" showErrorMessage="1" sqref="AF30" xr:uid="{DF172F89-4745-4BEE-A6D5-070DF6D4AECC}">
      <formula1>$J$5:$J$42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F4B3-3910-4501-AC97-EBDCC8876F82}">
  <sheetPr>
    <tabColor theme="4" tint="-0.249977111117893"/>
  </sheetPr>
  <dimension ref="A1:AO44"/>
  <sheetViews>
    <sheetView zoomScaleNormal="100" workbookViewId="0">
      <pane ySplit="3" topLeftCell="A4" activePane="bottomLeft" state="frozen"/>
      <selection pane="bottomLeft" activeCell="C7" sqref="C7:C14"/>
    </sheetView>
  </sheetViews>
  <sheetFormatPr baseColWidth="10" defaultColWidth="8.85546875" defaultRowHeight="15" x14ac:dyDescent="0.25"/>
  <cols>
    <col min="1" max="1" width="3.7109375" style="1" customWidth="1"/>
    <col min="2" max="2" width="4.28515625" style="1" customWidth="1"/>
    <col min="3" max="3" width="9.42578125" style="2" customWidth="1"/>
    <col min="4" max="4" width="2.7109375" style="1" hidden="1" customWidth="1"/>
    <col min="5" max="5" width="2" style="1" hidden="1" customWidth="1"/>
    <col min="6" max="6" width="6.85546875" style="1" customWidth="1"/>
    <col min="7" max="7" width="9.5703125" style="2" customWidth="1"/>
    <col min="8" max="8" width="2" style="1" customWidth="1"/>
    <col min="9" max="9" width="3.28515625" style="2" customWidth="1"/>
    <col min="10" max="10" width="8.85546875" style="2"/>
    <col min="11" max="11" width="10.7109375" style="2" customWidth="1"/>
    <col min="12" max="13" width="8.85546875" style="2"/>
    <col min="14" max="14" width="5.7109375" style="2" customWidth="1"/>
    <col min="15" max="15" width="4.7109375" style="2" customWidth="1"/>
    <col min="16" max="16" width="2.28515625" style="2" customWidth="1"/>
    <col min="17" max="17" width="4.28515625" style="2" hidden="1" customWidth="1"/>
    <col min="18" max="18" width="5.140625" style="2" hidden="1" customWidth="1"/>
    <col min="19" max="19" width="6.140625" style="2" hidden="1" customWidth="1"/>
    <col min="20" max="20" width="4.85546875" style="2" hidden="1" customWidth="1"/>
    <col min="21" max="26" width="4.28515625" style="2" hidden="1" customWidth="1"/>
    <col min="27" max="27" width="2.42578125" style="2" customWidth="1"/>
    <col min="28" max="28" width="8.7109375" style="6" customWidth="1"/>
    <col min="29" max="29" width="8.85546875" style="1"/>
    <col min="30" max="30" width="8.85546875" style="2"/>
    <col min="31" max="31" width="4.7109375" style="2" hidden="1" customWidth="1"/>
    <col min="32" max="33" width="9.7109375" style="2" customWidth="1"/>
    <col min="34" max="35" width="4.7109375" style="2" customWidth="1"/>
    <col min="36" max="36" width="12.5703125" style="2" customWidth="1"/>
    <col min="37" max="37" width="18.28515625" style="2" customWidth="1"/>
    <col min="38" max="16384" width="8.85546875" style="1"/>
  </cols>
  <sheetData>
    <row r="1" spans="1:39" ht="13.9" customHeight="1" x14ac:dyDescent="0.25">
      <c r="C1" s="44"/>
      <c r="D1" s="45"/>
      <c r="E1" s="45"/>
      <c r="F1" s="45"/>
      <c r="G1" s="44"/>
      <c r="H1" s="4"/>
      <c r="I1" s="19"/>
      <c r="J1" s="112" t="s">
        <v>65</v>
      </c>
      <c r="K1" s="113"/>
      <c r="L1" s="113"/>
      <c r="M1" s="113"/>
      <c r="N1" s="113"/>
      <c r="O1" s="114"/>
      <c r="AB1" s="115" t="s">
        <v>67</v>
      </c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9" ht="12" customHeight="1" thickBot="1" x14ac:dyDescent="0.3">
      <c r="C2" s="118" t="s">
        <v>66</v>
      </c>
      <c r="D2" s="119"/>
      <c r="E2" s="119"/>
      <c r="F2" s="119"/>
      <c r="G2" s="120"/>
      <c r="H2" s="4"/>
      <c r="I2" s="19"/>
      <c r="J2" s="121" t="s">
        <v>0</v>
      </c>
      <c r="K2" s="123" t="s">
        <v>51</v>
      </c>
      <c r="L2" s="125" t="s">
        <v>21</v>
      </c>
      <c r="M2" s="125"/>
      <c r="N2" s="126" t="s">
        <v>18</v>
      </c>
      <c r="O2" s="126"/>
      <c r="P2" s="14"/>
      <c r="Q2" s="65" t="s">
        <v>84</v>
      </c>
      <c r="R2" s="65" t="s">
        <v>86</v>
      </c>
      <c r="S2" s="65" t="s">
        <v>87</v>
      </c>
      <c r="T2" s="65" t="s">
        <v>90</v>
      </c>
      <c r="U2" s="65" t="s">
        <v>91</v>
      </c>
      <c r="V2" s="65" t="s">
        <v>85</v>
      </c>
      <c r="W2" s="65" t="s">
        <v>88</v>
      </c>
      <c r="X2" s="65" t="s">
        <v>89</v>
      </c>
      <c r="Y2" s="65" t="s">
        <v>92</v>
      </c>
      <c r="Z2" s="65" t="s">
        <v>93</v>
      </c>
      <c r="AB2" s="127" t="s">
        <v>41</v>
      </c>
      <c r="AC2" s="129" t="s">
        <v>33</v>
      </c>
      <c r="AD2" s="129"/>
      <c r="AE2" s="42"/>
      <c r="AF2" s="130" t="s">
        <v>62</v>
      </c>
      <c r="AG2" s="130"/>
      <c r="AH2" s="130"/>
      <c r="AI2" s="132" t="s">
        <v>63</v>
      </c>
      <c r="AJ2" s="133"/>
      <c r="AK2" s="134"/>
      <c r="AL2" s="3"/>
      <c r="AM2" s="3"/>
    </row>
    <row r="3" spans="1:39" ht="15.75" thickBot="1" x14ac:dyDescent="0.3">
      <c r="B3" s="41" t="s">
        <v>0</v>
      </c>
      <c r="C3" s="43">
        <f>AF30</f>
        <v>100</v>
      </c>
      <c r="D3" s="52"/>
      <c r="E3" s="52"/>
      <c r="F3" s="52"/>
      <c r="G3" s="53" t="s">
        <v>57</v>
      </c>
      <c r="H3" s="4"/>
      <c r="I3" s="19"/>
      <c r="J3" s="122"/>
      <c r="K3" s="124"/>
      <c r="L3" s="23" t="s">
        <v>2</v>
      </c>
      <c r="M3" s="23" t="s">
        <v>1</v>
      </c>
      <c r="N3" s="24" t="s">
        <v>19</v>
      </c>
      <c r="O3" s="24" t="s">
        <v>20</v>
      </c>
      <c r="P3" s="96"/>
      <c r="Q3" s="65"/>
      <c r="R3" s="65"/>
      <c r="S3" s="65"/>
      <c r="T3" s="65"/>
      <c r="U3" s="65"/>
      <c r="V3" s="65"/>
      <c r="W3" s="65"/>
      <c r="X3" s="65"/>
      <c r="Y3" s="65"/>
      <c r="Z3" s="65"/>
      <c r="AB3" s="128"/>
      <c r="AC3" s="39" t="s">
        <v>34</v>
      </c>
      <c r="AD3" s="39" t="s">
        <v>35</v>
      </c>
      <c r="AE3" s="40"/>
      <c r="AF3" s="131"/>
      <c r="AG3" s="131"/>
      <c r="AH3" s="131"/>
      <c r="AI3" s="135"/>
      <c r="AJ3" s="136"/>
      <c r="AK3" s="137"/>
    </row>
    <row r="4" spans="1:39" s="73" customFormat="1" hidden="1" x14ac:dyDescent="0.25">
      <c r="B4" s="74"/>
      <c r="C4" s="75"/>
      <c r="D4" s="76"/>
      <c r="E4" s="76"/>
      <c r="F4" s="76"/>
      <c r="G4" s="77"/>
      <c r="H4" s="78"/>
      <c r="I4" s="79"/>
      <c r="J4" s="80"/>
      <c r="K4" s="81"/>
      <c r="L4" s="82">
        <v>0</v>
      </c>
      <c r="M4" s="83">
        <v>0</v>
      </c>
      <c r="N4" s="84">
        <v>0</v>
      </c>
      <c r="O4" s="85">
        <v>0</v>
      </c>
      <c r="P4" s="97"/>
      <c r="Q4" s="65"/>
      <c r="R4" s="65"/>
      <c r="S4" s="65"/>
      <c r="T4" s="65"/>
      <c r="U4" s="65"/>
      <c r="V4" s="65"/>
      <c r="W4" s="65"/>
      <c r="X4" s="65"/>
      <c r="Y4" s="65"/>
      <c r="Z4" s="65"/>
      <c r="AA4" s="86"/>
      <c r="AB4" s="87"/>
      <c r="AC4" s="88"/>
      <c r="AD4" s="88"/>
      <c r="AE4" s="89"/>
      <c r="AF4" s="90"/>
      <c r="AG4" s="90"/>
      <c r="AH4" s="90"/>
      <c r="AI4" s="90"/>
      <c r="AJ4" s="90"/>
      <c r="AK4" s="91"/>
    </row>
    <row r="5" spans="1:39" ht="16.5" x14ac:dyDescent="0.3">
      <c r="B5" s="2"/>
      <c r="C5" s="46"/>
      <c r="D5" s="45"/>
      <c r="E5" s="45"/>
      <c r="F5" s="45"/>
      <c r="G5" s="47"/>
      <c r="I5" s="22" t="str">
        <f t="shared" ref="I5:I42" si="0">IF($C$3=J5,"➽"," ")</f>
        <v>➽</v>
      </c>
      <c r="J5" s="67">
        <v>100</v>
      </c>
      <c r="K5" s="68" t="str">
        <f>VLOOKUP(J5,$B$7:$C$42,2)</f>
        <v>LDA</v>
      </c>
      <c r="L5" s="69">
        <v>0</v>
      </c>
      <c r="M5" s="70">
        <v>0</v>
      </c>
      <c r="N5" s="93">
        <f>IF(OR(T5,Y5),1,IF(OR(U5,Z5),0,N4))</f>
        <v>0</v>
      </c>
      <c r="O5" s="94">
        <f>IF(OR(R5,W5),1,IF(OR(S5,X5),0,O4))</f>
        <v>0</v>
      </c>
      <c r="P5" s="14"/>
      <c r="Q5" s="71">
        <f>IF(OR(K5="ADD A",K5="ADD B",K5="INC A",K5="DCR A",K5="SUB B"),1,0)</f>
        <v>0</v>
      </c>
      <c r="R5" s="72" t="b">
        <f>AND(Q5,L5=0)</f>
        <v>0</v>
      </c>
      <c r="S5" s="72" t="b">
        <f>AND(Q5,L5&lt;&gt;0)</f>
        <v>0</v>
      </c>
      <c r="T5" s="72" t="b">
        <f>AND(Q5,L5&lt;0)</f>
        <v>0</v>
      </c>
      <c r="U5" s="72" t="b">
        <f>AND(Q5,L5&gt;=0)</f>
        <v>0</v>
      </c>
      <c r="V5" s="71">
        <f>IF(OR(K5="INC B",K5="DCR B"),1,0)</f>
        <v>0</v>
      </c>
      <c r="W5" s="72" t="b">
        <f>AND(V5,M5=0)</f>
        <v>0</v>
      </c>
      <c r="X5" s="72" t="b">
        <f>AND(V5,M5&lt;&gt;0)</f>
        <v>0</v>
      </c>
      <c r="Y5" s="72" t="b">
        <f>AND(V5,M5&lt;0)</f>
        <v>0</v>
      </c>
      <c r="Z5" s="72" t="b">
        <f>AND(V5,M5&gt;=0)</f>
        <v>0</v>
      </c>
      <c r="AB5" s="35">
        <v>0</v>
      </c>
      <c r="AC5" s="36" t="s">
        <v>24</v>
      </c>
      <c r="AD5" s="37"/>
      <c r="AE5" s="38">
        <f t="shared" ref="AE5:AE23" si="1">AB5</f>
        <v>0</v>
      </c>
      <c r="AF5" s="138" t="s">
        <v>42</v>
      </c>
      <c r="AG5" s="138"/>
      <c r="AH5" s="138"/>
      <c r="AI5" s="139" t="s">
        <v>40</v>
      </c>
      <c r="AJ5" s="140"/>
      <c r="AK5" s="141"/>
    </row>
    <row r="6" spans="1:39" ht="16.5" x14ac:dyDescent="0.3">
      <c r="B6" s="54" t="s">
        <v>10</v>
      </c>
      <c r="C6" s="56" t="s">
        <v>16</v>
      </c>
      <c r="F6" s="54" t="s">
        <v>10</v>
      </c>
      <c r="G6" s="55" t="s">
        <v>17</v>
      </c>
      <c r="I6" s="22" t="str">
        <f t="shared" si="0"/>
        <v xml:space="preserve"> </v>
      </c>
      <c r="J6" s="63">
        <f>IF(K2="JMP",K5,J5+1)</f>
        <v>101</v>
      </c>
      <c r="K6" s="61">
        <f t="shared" ref="K6:K42" si="2">IF(J6&lt;200,VLOOKUP(J6,$B$7:$C$42,2),VLOOKUP(J6,$F$7:$G$42,2))</f>
        <v>200</v>
      </c>
      <c r="L6" s="57">
        <f>IF(K5="LDA",IF(K6&lt;200,VLOOKUP(K6,$B$7:$C$42,2),VLOOKUP(K6,$F$7:$G$42,2)),IF(K6="MOV B,A",M6,IF(K6="ADD A",L5+L5,IF(K6="ADD B",L5+M5,IF(K6="SUB B",L5-M5,IF(K5="MVI A",K6,IF(K6="INC A",L5+1,IF(K6="DCR A",L5-1,L5))))))))</f>
        <v>17</v>
      </c>
      <c r="M6" s="58">
        <f t="shared" ref="M6:M42" si="3">IF(K6="MOV A,B",L6,IF(K5="MVI B",K6,IF(K6="INC B",M5+1,IF(K6="DCR B",M5-1,M5))))</f>
        <v>0</v>
      </c>
      <c r="N6" s="93">
        <f t="shared" ref="N6:N42" si="4">IF(OR(T6,Y6),1,IF(OR(U6,Z6),0,N5))</f>
        <v>0</v>
      </c>
      <c r="O6" s="95">
        <f t="shared" ref="O6:O42" si="5">IF(OR(R6,W6),1,IF(OR(S6,X6),0,O5))</f>
        <v>0</v>
      </c>
      <c r="P6" s="14"/>
      <c r="Q6" s="65">
        <f t="shared" ref="Q6:Q42" si="6">IF(OR(K6="ADD A",K6="ADD B",K6="INC A",K6="DCR A",K6="SUB B"),1,0)</f>
        <v>0</v>
      </c>
      <c r="R6" s="66" t="b">
        <f t="shared" ref="R6:R42" si="7">AND(Q6,L6=0)</f>
        <v>0</v>
      </c>
      <c r="S6" s="66" t="b">
        <f t="shared" ref="S6:S42" si="8">AND(Q6,L6&lt;&gt;0)</f>
        <v>0</v>
      </c>
      <c r="T6" s="66" t="b">
        <f t="shared" ref="T6:T42" si="9">AND(Q6,L6&lt;0)</f>
        <v>0</v>
      </c>
      <c r="U6" s="66" t="b">
        <f t="shared" ref="U6:U42" si="10">AND(Q6,L6&gt;=0)</f>
        <v>0</v>
      </c>
      <c r="V6" s="65">
        <f t="shared" ref="V6:V42" si="11">IF(OR(K6="INC B",K6="DCR B"),1,0)</f>
        <v>0</v>
      </c>
      <c r="W6" s="66" t="b">
        <f t="shared" ref="W6:W42" si="12">AND(V6,M6=0)</f>
        <v>0</v>
      </c>
      <c r="X6" s="66" t="b">
        <f t="shared" ref="X6:X42" si="13">AND(V6,M6&lt;&gt;0)</f>
        <v>0</v>
      </c>
      <c r="Y6" s="66" t="b">
        <f t="shared" ref="Y6:Y42" si="14">AND(V6,M6&lt;0)</f>
        <v>0</v>
      </c>
      <c r="Z6" s="66" t="b">
        <f t="shared" ref="Z6:Z42" si="15">AND(V6,M6&gt;=0)</f>
        <v>0</v>
      </c>
      <c r="AB6" s="25">
        <v>1</v>
      </c>
      <c r="AC6" s="26" t="s">
        <v>3</v>
      </c>
      <c r="AD6" s="27" t="s">
        <v>10</v>
      </c>
      <c r="AE6" s="28">
        <f t="shared" si="1"/>
        <v>1</v>
      </c>
      <c r="AF6" s="100" t="s">
        <v>30</v>
      </c>
      <c r="AG6" s="100"/>
      <c r="AH6" s="100"/>
      <c r="AI6" s="104" t="s">
        <v>13</v>
      </c>
      <c r="AJ6" s="105"/>
      <c r="AK6" s="106"/>
    </row>
    <row r="7" spans="1:39" ht="16.5" x14ac:dyDescent="0.3">
      <c r="A7" s="22" t="str">
        <f t="shared" ref="A7:A35" si="16">IF($C$3=B7,"➽"," ")</f>
        <v>➽</v>
      </c>
      <c r="B7" s="4">
        <v>100</v>
      </c>
      <c r="C7" s="7" t="s">
        <v>3</v>
      </c>
      <c r="F7" s="4">
        <v>200</v>
      </c>
      <c r="G7" s="8">
        <v>17</v>
      </c>
      <c r="I7" s="22" t="str">
        <f t="shared" si="0"/>
        <v xml:space="preserve"> </v>
      </c>
      <c r="J7" s="63">
        <f t="shared" ref="J7:J42" si="17" xml:space="preserve"> IF(K5="JMP",K6, IF(AND(K5="JP",N5=0),K6, IF(AND(K5="JN",N5=1),K6,IF(AND(K5="JZ",O5=1),K6,IF(AND(K5="JNZ",O5=0),K6,J6+1)))))</f>
        <v>102</v>
      </c>
      <c r="K7" s="61" t="str">
        <f t="shared" si="2"/>
        <v>MOV A,B</v>
      </c>
      <c r="L7" s="57">
        <f t="shared" ref="L7:L42" si="18">IF(K6="LDA",IF(K7&lt;200,VLOOKUP(K7,$B$7:$C$42,2),VLOOKUP(K7,$F$7:$G$42,2)),IF(K7="MOV B,A",M7,IF(K7="ADD A",L6+L6,IF(K7="ADD B",L6+M6,IF(K7="SUB B",L6-M6,IF(K6="MVI A",K7,IF(K7="INC A",L6+1,IF(K7="DCR A",L6-1,L6))))))))</f>
        <v>17</v>
      </c>
      <c r="M7" s="58">
        <f t="shared" si="3"/>
        <v>17</v>
      </c>
      <c r="N7" s="93">
        <f t="shared" si="4"/>
        <v>0</v>
      </c>
      <c r="O7" s="95">
        <f t="shared" si="5"/>
        <v>0</v>
      </c>
      <c r="P7" s="14"/>
      <c r="Q7" s="65">
        <f t="shared" si="6"/>
        <v>0</v>
      </c>
      <c r="R7" s="66" t="b">
        <f t="shared" si="7"/>
        <v>0</v>
      </c>
      <c r="S7" s="66" t="b">
        <f t="shared" si="8"/>
        <v>0</v>
      </c>
      <c r="T7" s="66" t="b">
        <f t="shared" si="9"/>
        <v>0</v>
      </c>
      <c r="U7" s="66" t="b">
        <f t="shared" si="10"/>
        <v>0</v>
      </c>
      <c r="V7" s="65">
        <f t="shared" si="11"/>
        <v>0</v>
      </c>
      <c r="W7" s="66" t="b">
        <f t="shared" si="12"/>
        <v>0</v>
      </c>
      <c r="X7" s="66" t="b">
        <f t="shared" si="13"/>
        <v>0</v>
      </c>
      <c r="Y7" s="66" t="b">
        <f t="shared" si="14"/>
        <v>0</v>
      </c>
      <c r="Z7" s="66" t="b">
        <f t="shared" si="15"/>
        <v>0</v>
      </c>
      <c r="AB7" s="25">
        <v>2</v>
      </c>
      <c r="AC7" s="29" t="s">
        <v>7</v>
      </c>
      <c r="AD7" s="30" t="s">
        <v>10</v>
      </c>
      <c r="AE7" s="28">
        <f t="shared" si="1"/>
        <v>2</v>
      </c>
      <c r="AF7" s="100" t="s">
        <v>31</v>
      </c>
      <c r="AG7" s="100"/>
      <c r="AH7" s="100"/>
      <c r="AI7" s="104" t="s">
        <v>14</v>
      </c>
      <c r="AJ7" s="105"/>
      <c r="AK7" s="106"/>
    </row>
    <row r="8" spans="1:39" ht="16.5" x14ac:dyDescent="0.3">
      <c r="A8" s="22" t="str">
        <f t="shared" si="16"/>
        <v xml:space="preserve"> </v>
      </c>
      <c r="B8" s="4">
        <v>101</v>
      </c>
      <c r="C8" s="7">
        <v>200</v>
      </c>
      <c r="F8" s="4">
        <v>201</v>
      </c>
      <c r="G8" s="8">
        <v>-17</v>
      </c>
      <c r="I8" s="22" t="str">
        <f t="shared" si="0"/>
        <v xml:space="preserve"> </v>
      </c>
      <c r="J8" s="63">
        <f t="shared" si="17"/>
        <v>103</v>
      </c>
      <c r="K8" s="61" t="str">
        <f t="shared" si="2"/>
        <v>LDA</v>
      </c>
      <c r="L8" s="57">
        <f t="shared" si="18"/>
        <v>17</v>
      </c>
      <c r="M8" s="58">
        <f t="shared" si="3"/>
        <v>17</v>
      </c>
      <c r="N8" s="93">
        <f t="shared" si="4"/>
        <v>0</v>
      </c>
      <c r="O8" s="95">
        <f t="shared" si="5"/>
        <v>0</v>
      </c>
      <c r="P8" s="14"/>
      <c r="Q8" s="65">
        <f t="shared" si="6"/>
        <v>0</v>
      </c>
      <c r="R8" s="66" t="b">
        <f t="shared" si="7"/>
        <v>0</v>
      </c>
      <c r="S8" s="66" t="b">
        <f t="shared" si="8"/>
        <v>0</v>
      </c>
      <c r="T8" s="66" t="b">
        <f t="shared" si="9"/>
        <v>0</v>
      </c>
      <c r="U8" s="66" t="b">
        <f t="shared" si="10"/>
        <v>0</v>
      </c>
      <c r="V8" s="65">
        <f t="shared" si="11"/>
        <v>0</v>
      </c>
      <c r="W8" s="66" t="b">
        <f t="shared" si="12"/>
        <v>0</v>
      </c>
      <c r="X8" s="66" t="b">
        <f t="shared" si="13"/>
        <v>0</v>
      </c>
      <c r="Y8" s="66" t="b">
        <f t="shared" si="14"/>
        <v>0</v>
      </c>
      <c r="Z8" s="66" t="b">
        <f t="shared" si="15"/>
        <v>0</v>
      </c>
      <c r="AB8" s="25">
        <v>3</v>
      </c>
      <c r="AC8" s="26" t="s">
        <v>4</v>
      </c>
      <c r="AD8" s="27"/>
      <c r="AE8" s="28">
        <f t="shared" si="1"/>
        <v>3</v>
      </c>
      <c r="AF8" s="100" t="s">
        <v>27</v>
      </c>
      <c r="AG8" s="100"/>
      <c r="AH8" s="100"/>
      <c r="AI8" s="104" t="s">
        <v>68</v>
      </c>
      <c r="AJ8" s="105"/>
      <c r="AK8" s="106"/>
    </row>
    <row r="9" spans="1:39" ht="14.45" customHeight="1" x14ac:dyDescent="0.3">
      <c r="A9" s="22" t="str">
        <f t="shared" si="16"/>
        <v xml:space="preserve"> </v>
      </c>
      <c r="B9" s="4">
        <v>102</v>
      </c>
      <c r="C9" s="7" t="s">
        <v>4</v>
      </c>
      <c r="F9" s="4">
        <v>202</v>
      </c>
      <c r="G9" s="8">
        <v>0</v>
      </c>
      <c r="I9" s="22" t="str">
        <f t="shared" si="0"/>
        <v xml:space="preserve"> </v>
      </c>
      <c r="J9" s="63">
        <f t="shared" si="17"/>
        <v>104</v>
      </c>
      <c r="K9" s="61">
        <f t="shared" si="2"/>
        <v>201</v>
      </c>
      <c r="L9" s="57">
        <f t="shared" si="18"/>
        <v>-17</v>
      </c>
      <c r="M9" s="58">
        <f t="shared" si="3"/>
        <v>17</v>
      </c>
      <c r="N9" s="93">
        <f t="shared" si="4"/>
        <v>0</v>
      </c>
      <c r="O9" s="95">
        <f t="shared" si="5"/>
        <v>0</v>
      </c>
      <c r="P9" s="14"/>
      <c r="Q9" s="65">
        <f t="shared" si="6"/>
        <v>0</v>
      </c>
      <c r="R9" s="66" t="b">
        <f t="shared" si="7"/>
        <v>0</v>
      </c>
      <c r="S9" s="66" t="b">
        <f t="shared" si="8"/>
        <v>0</v>
      </c>
      <c r="T9" s="66" t="b">
        <f t="shared" si="9"/>
        <v>0</v>
      </c>
      <c r="U9" s="66" t="b">
        <f t="shared" si="10"/>
        <v>0</v>
      </c>
      <c r="V9" s="65">
        <f t="shared" si="11"/>
        <v>0</v>
      </c>
      <c r="W9" s="66" t="b">
        <f t="shared" si="12"/>
        <v>0</v>
      </c>
      <c r="X9" s="66" t="b">
        <f t="shared" si="13"/>
        <v>0</v>
      </c>
      <c r="Y9" s="66" t="b">
        <f t="shared" si="14"/>
        <v>0</v>
      </c>
      <c r="Z9" s="66" t="b">
        <f t="shared" si="15"/>
        <v>0</v>
      </c>
      <c r="AB9" s="25">
        <v>4</v>
      </c>
      <c r="AC9" s="26" t="s">
        <v>9</v>
      </c>
      <c r="AD9" s="27"/>
      <c r="AE9" s="28">
        <f t="shared" si="1"/>
        <v>4</v>
      </c>
      <c r="AF9" s="100" t="s">
        <v>28</v>
      </c>
      <c r="AG9" s="100"/>
      <c r="AH9" s="100"/>
      <c r="AI9" s="104" t="s">
        <v>69</v>
      </c>
      <c r="AJ9" s="105"/>
      <c r="AK9" s="106"/>
    </row>
    <row r="10" spans="1:39" ht="14.45" customHeight="1" x14ac:dyDescent="0.3">
      <c r="A10" s="22" t="str">
        <f t="shared" si="16"/>
        <v xml:space="preserve"> </v>
      </c>
      <c r="B10" s="4">
        <v>103</v>
      </c>
      <c r="C10" s="7" t="s">
        <v>3</v>
      </c>
      <c r="F10" s="4">
        <v>203</v>
      </c>
      <c r="G10" s="8">
        <v>0</v>
      </c>
      <c r="I10" s="22" t="str">
        <f t="shared" si="0"/>
        <v xml:space="preserve"> </v>
      </c>
      <c r="J10" s="63">
        <f t="shared" si="17"/>
        <v>105</v>
      </c>
      <c r="K10" s="61" t="str">
        <f t="shared" si="2"/>
        <v>ADD B</v>
      </c>
      <c r="L10" s="57">
        <f t="shared" si="18"/>
        <v>0</v>
      </c>
      <c r="M10" s="58">
        <f t="shared" si="3"/>
        <v>17</v>
      </c>
      <c r="N10" s="93">
        <f t="shared" si="4"/>
        <v>0</v>
      </c>
      <c r="O10" s="95">
        <f t="shared" si="5"/>
        <v>1</v>
      </c>
      <c r="P10" s="14"/>
      <c r="Q10" s="65">
        <f t="shared" si="6"/>
        <v>1</v>
      </c>
      <c r="R10" s="66" t="b">
        <f t="shared" si="7"/>
        <v>1</v>
      </c>
      <c r="S10" s="66" t="b">
        <f t="shared" si="8"/>
        <v>0</v>
      </c>
      <c r="T10" s="66" t="b">
        <f t="shared" si="9"/>
        <v>0</v>
      </c>
      <c r="U10" s="66" t="b">
        <f t="shared" si="10"/>
        <v>1</v>
      </c>
      <c r="V10" s="65">
        <f t="shared" si="11"/>
        <v>0</v>
      </c>
      <c r="W10" s="66" t="b">
        <f t="shared" si="12"/>
        <v>0</v>
      </c>
      <c r="X10" s="66" t="b">
        <f t="shared" si="13"/>
        <v>0</v>
      </c>
      <c r="Y10" s="66" t="b">
        <f t="shared" si="14"/>
        <v>0</v>
      </c>
      <c r="Z10" s="66" t="b">
        <f t="shared" si="15"/>
        <v>0</v>
      </c>
      <c r="AB10" s="25">
        <v>5</v>
      </c>
      <c r="AC10" s="26" t="s">
        <v>11</v>
      </c>
      <c r="AD10" s="27"/>
      <c r="AE10" s="28">
        <f t="shared" si="1"/>
        <v>5</v>
      </c>
      <c r="AF10" s="100" t="s">
        <v>43</v>
      </c>
      <c r="AG10" s="100"/>
      <c r="AH10" s="100"/>
      <c r="AI10" s="104" t="s">
        <v>70</v>
      </c>
      <c r="AJ10" s="105"/>
      <c r="AK10" s="106"/>
      <c r="AM10" s="5"/>
    </row>
    <row r="11" spans="1:39" ht="16.5" x14ac:dyDescent="0.3">
      <c r="A11" s="22" t="str">
        <f t="shared" si="16"/>
        <v xml:space="preserve"> </v>
      </c>
      <c r="B11" s="4">
        <v>104</v>
      </c>
      <c r="C11" s="7">
        <v>201</v>
      </c>
      <c r="F11" s="4">
        <v>204</v>
      </c>
      <c r="G11" s="8">
        <v>0</v>
      </c>
      <c r="I11" s="22" t="str">
        <f t="shared" si="0"/>
        <v xml:space="preserve"> </v>
      </c>
      <c r="J11" s="63">
        <f t="shared" si="17"/>
        <v>106</v>
      </c>
      <c r="K11" s="61" t="str">
        <f t="shared" si="2"/>
        <v>STA</v>
      </c>
      <c r="L11" s="57">
        <f t="shared" si="18"/>
        <v>0</v>
      </c>
      <c r="M11" s="58">
        <f>IF(K11="MOV A,B",L11,IF(K10="MVI B",K11,IF(K11="INC B",M10+1,IF(K11="DCR B",M10-1,M10))))</f>
        <v>17</v>
      </c>
      <c r="N11" s="93">
        <f t="shared" si="4"/>
        <v>0</v>
      </c>
      <c r="O11" s="95">
        <f t="shared" si="5"/>
        <v>1</v>
      </c>
      <c r="P11" s="14"/>
      <c r="Q11" s="65">
        <f t="shared" si="6"/>
        <v>0</v>
      </c>
      <c r="R11" s="66" t="b">
        <f t="shared" si="7"/>
        <v>0</v>
      </c>
      <c r="S11" s="66" t="b">
        <f t="shared" si="8"/>
        <v>0</v>
      </c>
      <c r="T11" s="66" t="b">
        <f t="shared" si="9"/>
        <v>0</v>
      </c>
      <c r="U11" s="66" t="b">
        <f t="shared" si="10"/>
        <v>0</v>
      </c>
      <c r="V11" s="65">
        <f t="shared" si="11"/>
        <v>0</v>
      </c>
      <c r="W11" s="66" t="b">
        <f t="shared" si="12"/>
        <v>0</v>
      </c>
      <c r="X11" s="66" t="b">
        <f t="shared" si="13"/>
        <v>0</v>
      </c>
      <c r="Y11" s="66" t="b">
        <f t="shared" si="14"/>
        <v>0</v>
      </c>
      <c r="Z11" s="66" t="b">
        <f t="shared" si="15"/>
        <v>0</v>
      </c>
      <c r="AB11" s="25">
        <v>6</v>
      </c>
      <c r="AC11" s="26" t="s">
        <v>12</v>
      </c>
      <c r="AD11" s="27"/>
      <c r="AE11" s="28">
        <f t="shared" si="1"/>
        <v>6</v>
      </c>
      <c r="AF11" s="100" t="s">
        <v>44</v>
      </c>
      <c r="AG11" s="100"/>
      <c r="AH11" s="100"/>
      <c r="AI11" s="104" t="s">
        <v>71</v>
      </c>
      <c r="AJ11" s="105"/>
      <c r="AK11" s="106"/>
      <c r="AM11" s="5"/>
    </row>
    <row r="12" spans="1:39" ht="16.5" x14ac:dyDescent="0.3">
      <c r="A12" s="22" t="str">
        <f t="shared" si="16"/>
        <v xml:space="preserve"> </v>
      </c>
      <c r="B12" s="4">
        <v>105</v>
      </c>
      <c r="C12" s="7" t="s">
        <v>12</v>
      </c>
      <c r="F12" s="4">
        <v>205</v>
      </c>
      <c r="G12" s="8">
        <v>0</v>
      </c>
      <c r="I12" s="22" t="str">
        <f t="shared" si="0"/>
        <v xml:space="preserve"> </v>
      </c>
      <c r="J12" s="63">
        <f t="shared" si="17"/>
        <v>107</v>
      </c>
      <c r="K12" s="61">
        <f t="shared" si="2"/>
        <v>203</v>
      </c>
      <c r="L12" s="57">
        <f t="shared" si="18"/>
        <v>0</v>
      </c>
      <c r="M12" s="58">
        <f t="shared" si="3"/>
        <v>17</v>
      </c>
      <c r="N12" s="93">
        <f t="shared" si="4"/>
        <v>0</v>
      </c>
      <c r="O12" s="95">
        <f t="shared" si="5"/>
        <v>1</v>
      </c>
      <c r="P12" s="14"/>
      <c r="Q12" s="65">
        <f t="shared" si="6"/>
        <v>0</v>
      </c>
      <c r="R12" s="66" t="b">
        <f t="shared" si="7"/>
        <v>0</v>
      </c>
      <c r="S12" s="66" t="b">
        <f t="shared" si="8"/>
        <v>0</v>
      </c>
      <c r="T12" s="66" t="b">
        <f t="shared" si="9"/>
        <v>0</v>
      </c>
      <c r="U12" s="66" t="b">
        <f t="shared" si="10"/>
        <v>0</v>
      </c>
      <c r="V12" s="65">
        <f t="shared" si="11"/>
        <v>0</v>
      </c>
      <c r="W12" s="66" t="b">
        <f t="shared" si="12"/>
        <v>0</v>
      </c>
      <c r="X12" s="66" t="b">
        <f t="shared" si="13"/>
        <v>0</v>
      </c>
      <c r="Y12" s="66" t="b">
        <f t="shared" si="14"/>
        <v>0</v>
      </c>
      <c r="Z12" s="66" t="b">
        <f t="shared" si="15"/>
        <v>0</v>
      </c>
      <c r="AB12" s="25">
        <v>7</v>
      </c>
      <c r="AC12" s="26" t="s">
        <v>22</v>
      </c>
      <c r="AD12" s="27"/>
      <c r="AE12" s="28">
        <f t="shared" si="1"/>
        <v>7</v>
      </c>
      <c r="AF12" s="100" t="s">
        <v>58</v>
      </c>
      <c r="AG12" s="100"/>
      <c r="AH12" s="100"/>
      <c r="AI12" s="104" t="s">
        <v>72</v>
      </c>
      <c r="AJ12" s="105"/>
      <c r="AK12" s="106"/>
      <c r="AM12" s="5"/>
    </row>
    <row r="13" spans="1:39" ht="16.5" x14ac:dyDescent="0.3">
      <c r="A13" s="22" t="str">
        <f t="shared" si="16"/>
        <v xml:space="preserve"> </v>
      </c>
      <c r="B13" s="4">
        <v>106</v>
      </c>
      <c r="C13" s="7" t="s">
        <v>7</v>
      </c>
      <c r="F13" s="4">
        <v>206</v>
      </c>
      <c r="G13" s="8">
        <v>0</v>
      </c>
      <c r="I13" s="22" t="str">
        <f t="shared" si="0"/>
        <v xml:space="preserve"> </v>
      </c>
      <c r="J13" s="63">
        <f t="shared" si="17"/>
        <v>108</v>
      </c>
      <c r="K13" s="61">
        <f t="shared" si="2"/>
        <v>0</v>
      </c>
      <c r="L13" s="57">
        <f t="shared" si="18"/>
        <v>0</v>
      </c>
      <c r="M13" s="58">
        <f t="shared" si="3"/>
        <v>17</v>
      </c>
      <c r="N13" s="93">
        <f t="shared" si="4"/>
        <v>0</v>
      </c>
      <c r="O13" s="95">
        <f t="shared" si="5"/>
        <v>1</v>
      </c>
      <c r="P13" s="14"/>
      <c r="Q13" s="65">
        <f t="shared" si="6"/>
        <v>0</v>
      </c>
      <c r="R13" s="66" t="b">
        <f t="shared" si="7"/>
        <v>0</v>
      </c>
      <c r="S13" s="66" t="b">
        <f t="shared" si="8"/>
        <v>0</v>
      </c>
      <c r="T13" s="66" t="b">
        <f t="shared" si="9"/>
        <v>0</v>
      </c>
      <c r="U13" s="66" t="b">
        <f t="shared" si="10"/>
        <v>0</v>
      </c>
      <c r="V13" s="65">
        <f t="shared" si="11"/>
        <v>0</v>
      </c>
      <c r="W13" s="66" t="b">
        <f t="shared" si="12"/>
        <v>0</v>
      </c>
      <c r="X13" s="66" t="b">
        <f t="shared" si="13"/>
        <v>0</v>
      </c>
      <c r="Y13" s="66" t="b">
        <f t="shared" si="14"/>
        <v>0</v>
      </c>
      <c r="Z13" s="66" t="b">
        <f t="shared" si="15"/>
        <v>0</v>
      </c>
      <c r="AB13" s="25">
        <v>8</v>
      </c>
      <c r="AC13" s="26" t="s">
        <v>38</v>
      </c>
      <c r="AD13" s="27"/>
      <c r="AE13" s="28">
        <f t="shared" si="1"/>
        <v>8</v>
      </c>
      <c r="AF13" s="100" t="s">
        <v>59</v>
      </c>
      <c r="AG13" s="100"/>
      <c r="AH13" s="100"/>
      <c r="AI13" s="104" t="s">
        <v>73</v>
      </c>
      <c r="AJ13" s="105"/>
      <c r="AK13" s="106"/>
    </row>
    <row r="14" spans="1:39" ht="16.5" x14ac:dyDescent="0.3">
      <c r="A14" s="22" t="str">
        <f t="shared" si="16"/>
        <v xml:space="preserve"> </v>
      </c>
      <c r="B14" s="4">
        <v>107</v>
      </c>
      <c r="C14" s="7">
        <v>203</v>
      </c>
      <c r="F14" s="4">
        <v>207</v>
      </c>
      <c r="G14" s="8">
        <v>0</v>
      </c>
      <c r="I14" s="22" t="str">
        <f t="shared" si="0"/>
        <v xml:space="preserve"> </v>
      </c>
      <c r="J14" s="63">
        <f t="shared" si="17"/>
        <v>109</v>
      </c>
      <c r="K14" s="61">
        <f>IF(J14&lt;200,VLOOKUP(J14,$B$7:$C$42,2),VLOOKUP(J14,$F$7:$G$42,2))</f>
        <v>0</v>
      </c>
      <c r="L14" s="57">
        <f t="shared" si="18"/>
        <v>0</v>
      </c>
      <c r="M14" s="58">
        <f t="shared" si="3"/>
        <v>17</v>
      </c>
      <c r="N14" s="93">
        <f t="shared" si="4"/>
        <v>0</v>
      </c>
      <c r="O14" s="95">
        <f t="shared" si="5"/>
        <v>1</v>
      </c>
      <c r="P14" s="14"/>
      <c r="Q14" s="65">
        <f t="shared" si="6"/>
        <v>0</v>
      </c>
      <c r="R14" s="66" t="b">
        <f t="shared" si="7"/>
        <v>0</v>
      </c>
      <c r="S14" s="66" t="b">
        <f t="shared" si="8"/>
        <v>0</v>
      </c>
      <c r="T14" s="66" t="b">
        <f t="shared" si="9"/>
        <v>0</v>
      </c>
      <c r="U14" s="66" t="b">
        <f t="shared" si="10"/>
        <v>0</v>
      </c>
      <c r="V14" s="65">
        <f t="shared" si="11"/>
        <v>0</v>
      </c>
      <c r="W14" s="66" t="b">
        <f t="shared" si="12"/>
        <v>0</v>
      </c>
      <c r="X14" s="66" t="b">
        <f t="shared" si="13"/>
        <v>0</v>
      </c>
      <c r="Y14" s="66" t="b">
        <f t="shared" si="14"/>
        <v>0</v>
      </c>
      <c r="Z14" s="66" t="b">
        <f t="shared" si="15"/>
        <v>0</v>
      </c>
      <c r="AB14" s="25">
        <v>9</v>
      </c>
      <c r="AC14" s="26" t="s">
        <v>23</v>
      </c>
      <c r="AD14" s="27"/>
      <c r="AE14" s="28">
        <f t="shared" si="1"/>
        <v>9</v>
      </c>
      <c r="AF14" s="100" t="s">
        <v>60</v>
      </c>
      <c r="AG14" s="100"/>
      <c r="AH14" s="100"/>
      <c r="AI14" s="104" t="s">
        <v>74</v>
      </c>
      <c r="AJ14" s="105"/>
      <c r="AK14" s="106"/>
      <c r="AM14" s="5"/>
    </row>
    <row r="15" spans="1:39" ht="16.5" x14ac:dyDescent="0.3">
      <c r="A15" s="22" t="str">
        <f t="shared" si="16"/>
        <v xml:space="preserve"> </v>
      </c>
      <c r="B15" s="4">
        <v>108</v>
      </c>
      <c r="C15" s="7"/>
      <c r="F15" s="4">
        <v>208</v>
      </c>
      <c r="G15" s="8">
        <v>0</v>
      </c>
      <c r="I15" s="22" t="str">
        <f t="shared" si="0"/>
        <v xml:space="preserve"> </v>
      </c>
      <c r="J15" s="63">
        <f t="shared" si="17"/>
        <v>110</v>
      </c>
      <c r="K15" s="61">
        <f t="shared" si="2"/>
        <v>0</v>
      </c>
      <c r="L15" s="57">
        <f t="shared" si="18"/>
        <v>0</v>
      </c>
      <c r="M15" s="58">
        <f t="shared" si="3"/>
        <v>17</v>
      </c>
      <c r="N15" s="93">
        <f t="shared" si="4"/>
        <v>0</v>
      </c>
      <c r="O15" s="95">
        <f t="shared" si="5"/>
        <v>1</v>
      </c>
      <c r="P15" s="14"/>
      <c r="Q15" s="65">
        <f t="shared" si="6"/>
        <v>0</v>
      </c>
      <c r="R15" s="66" t="b">
        <f t="shared" si="7"/>
        <v>0</v>
      </c>
      <c r="S15" s="66" t="b">
        <f t="shared" si="8"/>
        <v>0</v>
      </c>
      <c r="T15" s="66" t="b">
        <f t="shared" si="9"/>
        <v>0</v>
      </c>
      <c r="U15" s="66" t="b">
        <f t="shared" si="10"/>
        <v>0</v>
      </c>
      <c r="V15" s="65">
        <f t="shared" si="11"/>
        <v>0</v>
      </c>
      <c r="W15" s="66" t="b">
        <f t="shared" si="12"/>
        <v>0</v>
      </c>
      <c r="X15" s="66" t="b">
        <f t="shared" si="13"/>
        <v>0</v>
      </c>
      <c r="Y15" s="66" t="b">
        <f t="shared" si="14"/>
        <v>0</v>
      </c>
      <c r="Z15" s="66" t="b">
        <f t="shared" si="15"/>
        <v>0</v>
      </c>
      <c r="AB15" s="25">
        <v>10</v>
      </c>
      <c r="AC15" s="26" t="s">
        <v>39</v>
      </c>
      <c r="AD15" s="27"/>
      <c r="AE15" s="28">
        <f t="shared" si="1"/>
        <v>10</v>
      </c>
      <c r="AF15" s="100" t="s">
        <v>61</v>
      </c>
      <c r="AG15" s="100"/>
      <c r="AH15" s="100"/>
      <c r="AI15" s="104" t="s">
        <v>75</v>
      </c>
      <c r="AJ15" s="105"/>
      <c r="AK15" s="106"/>
    </row>
    <row r="16" spans="1:39" ht="16.5" x14ac:dyDescent="0.3">
      <c r="A16" s="22" t="str">
        <f t="shared" si="16"/>
        <v xml:space="preserve"> </v>
      </c>
      <c r="B16" s="4">
        <v>109</v>
      </c>
      <c r="C16" s="7"/>
      <c r="F16" s="4">
        <v>209</v>
      </c>
      <c r="G16" s="8">
        <v>0</v>
      </c>
      <c r="I16" s="22" t="str">
        <f t="shared" si="0"/>
        <v xml:space="preserve"> </v>
      </c>
      <c r="J16" s="63">
        <f t="shared" si="17"/>
        <v>111</v>
      </c>
      <c r="K16" s="61">
        <f t="shared" si="2"/>
        <v>0</v>
      </c>
      <c r="L16" s="57">
        <f t="shared" si="18"/>
        <v>0</v>
      </c>
      <c r="M16" s="58">
        <f t="shared" si="3"/>
        <v>17</v>
      </c>
      <c r="N16" s="93">
        <f t="shared" si="4"/>
        <v>0</v>
      </c>
      <c r="O16" s="95">
        <f t="shared" si="5"/>
        <v>1</v>
      </c>
      <c r="P16" s="14"/>
      <c r="Q16" s="65">
        <f t="shared" si="6"/>
        <v>0</v>
      </c>
      <c r="R16" s="66" t="b">
        <f t="shared" si="7"/>
        <v>0</v>
      </c>
      <c r="S16" s="66" t="b">
        <f t="shared" si="8"/>
        <v>0</v>
      </c>
      <c r="T16" s="66" t="b">
        <f t="shared" si="9"/>
        <v>0</v>
      </c>
      <c r="U16" s="66" t="b">
        <f t="shared" si="10"/>
        <v>0</v>
      </c>
      <c r="V16" s="65">
        <f t="shared" si="11"/>
        <v>0</v>
      </c>
      <c r="W16" s="66" t="b">
        <f t="shared" si="12"/>
        <v>0</v>
      </c>
      <c r="X16" s="66" t="b">
        <f t="shared" si="13"/>
        <v>0</v>
      </c>
      <c r="Y16" s="66" t="b">
        <f t="shared" si="14"/>
        <v>0</v>
      </c>
      <c r="Z16" s="66" t="b">
        <f t="shared" si="15"/>
        <v>0</v>
      </c>
      <c r="AB16" s="25">
        <v>11</v>
      </c>
      <c r="AC16" s="26" t="s">
        <v>5</v>
      </c>
      <c r="AD16" s="27"/>
      <c r="AE16" s="28">
        <f t="shared" si="1"/>
        <v>11</v>
      </c>
      <c r="AF16" s="100" t="s">
        <v>45</v>
      </c>
      <c r="AG16" s="100"/>
      <c r="AH16" s="100"/>
      <c r="AI16" s="104" t="s">
        <v>76</v>
      </c>
      <c r="AJ16" s="105"/>
      <c r="AK16" s="106"/>
    </row>
    <row r="17" spans="1:41" ht="16.5" x14ac:dyDescent="0.3">
      <c r="A17" s="22" t="str">
        <f t="shared" si="16"/>
        <v xml:space="preserve"> </v>
      </c>
      <c r="B17" s="4">
        <v>110</v>
      </c>
      <c r="C17" s="7"/>
      <c r="F17" s="4">
        <v>210</v>
      </c>
      <c r="G17" s="8">
        <v>0</v>
      </c>
      <c r="I17" s="22" t="str">
        <f t="shared" si="0"/>
        <v xml:space="preserve"> </v>
      </c>
      <c r="J17" s="63">
        <f xml:space="preserve"> IF(K15="JMP",K16, IF(AND(K15="JP",N15=0),K16, IF(AND(K15="JN",N15=1),K16,IF(AND(K15="JZ",O15=1),K16,IF(AND(K15="JNZ",O15=0),K16,J16+1)))))</f>
        <v>112</v>
      </c>
      <c r="K17" s="61">
        <f t="shared" si="2"/>
        <v>0</v>
      </c>
      <c r="L17" s="57">
        <f t="shared" si="18"/>
        <v>0</v>
      </c>
      <c r="M17" s="58">
        <f t="shared" si="3"/>
        <v>17</v>
      </c>
      <c r="N17" s="93">
        <f t="shared" si="4"/>
        <v>0</v>
      </c>
      <c r="O17" s="95">
        <f t="shared" si="5"/>
        <v>1</v>
      </c>
      <c r="P17" s="14"/>
      <c r="Q17" s="65">
        <f t="shared" si="6"/>
        <v>0</v>
      </c>
      <c r="R17" s="66" t="b">
        <f t="shared" si="7"/>
        <v>0</v>
      </c>
      <c r="S17" s="66" t="b">
        <f t="shared" si="8"/>
        <v>0</v>
      </c>
      <c r="T17" s="66" t="b">
        <f t="shared" si="9"/>
        <v>0</v>
      </c>
      <c r="U17" s="66" t="b">
        <f t="shared" si="10"/>
        <v>0</v>
      </c>
      <c r="V17" s="65">
        <f t="shared" si="11"/>
        <v>0</v>
      </c>
      <c r="W17" s="66" t="b">
        <f t="shared" si="12"/>
        <v>0</v>
      </c>
      <c r="X17" s="66" t="b">
        <f t="shared" si="13"/>
        <v>0</v>
      </c>
      <c r="Y17" s="66" t="b">
        <f t="shared" si="14"/>
        <v>0</v>
      </c>
      <c r="Z17" s="66" t="b">
        <f t="shared" si="15"/>
        <v>0</v>
      </c>
      <c r="AB17" s="25">
        <v>12</v>
      </c>
      <c r="AC17" s="26" t="s">
        <v>29</v>
      </c>
      <c r="AD17" s="27" t="s">
        <v>36</v>
      </c>
      <c r="AE17" s="28">
        <f t="shared" si="1"/>
        <v>12</v>
      </c>
      <c r="AF17" s="100" t="s">
        <v>32</v>
      </c>
      <c r="AG17" s="100"/>
      <c r="AH17" s="100"/>
      <c r="AI17" s="104" t="s">
        <v>77</v>
      </c>
      <c r="AJ17" s="105"/>
      <c r="AK17" s="106"/>
    </row>
    <row r="18" spans="1:41" ht="16.5" x14ac:dyDescent="0.3">
      <c r="A18" s="22" t="str">
        <f t="shared" si="16"/>
        <v xml:space="preserve"> </v>
      </c>
      <c r="B18" s="4">
        <v>111</v>
      </c>
      <c r="C18" s="7"/>
      <c r="F18" s="4">
        <v>211</v>
      </c>
      <c r="G18" s="8">
        <v>0</v>
      </c>
      <c r="I18" s="22" t="str">
        <f t="shared" si="0"/>
        <v xml:space="preserve"> </v>
      </c>
      <c r="J18" s="63">
        <f t="shared" si="17"/>
        <v>113</v>
      </c>
      <c r="K18" s="61">
        <f t="shared" si="2"/>
        <v>0</v>
      </c>
      <c r="L18" s="57">
        <f t="shared" si="18"/>
        <v>0</v>
      </c>
      <c r="M18" s="58">
        <f t="shared" si="3"/>
        <v>17</v>
      </c>
      <c r="N18" s="93">
        <f t="shared" si="4"/>
        <v>0</v>
      </c>
      <c r="O18" s="95">
        <f t="shared" si="5"/>
        <v>1</v>
      </c>
      <c r="P18" s="14"/>
      <c r="Q18" s="65">
        <f t="shared" si="6"/>
        <v>0</v>
      </c>
      <c r="R18" s="66" t="b">
        <f t="shared" si="7"/>
        <v>0</v>
      </c>
      <c r="S18" s="66" t="b">
        <f t="shared" si="8"/>
        <v>0</v>
      </c>
      <c r="T18" s="66" t="b">
        <f t="shared" si="9"/>
        <v>0</v>
      </c>
      <c r="U18" s="66" t="b">
        <f t="shared" si="10"/>
        <v>0</v>
      </c>
      <c r="V18" s="65">
        <f t="shared" si="11"/>
        <v>0</v>
      </c>
      <c r="W18" s="66" t="b">
        <f t="shared" si="12"/>
        <v>0</v>
      </c>
      <c r="X18" s="66" t="b">
        <f t="shared" si="13"/>
        <v>0</v>
      </c>
      <c r="Y18" s="66" t="b">
        <f t="shared" si="14"/>
        <v>0</v>
      </c>
      <c r="Z18" s="66" t="b">
        <f t="shared" si="15"/>
        <v>0</v>
      </c>
      <c r="AB18" s="25">
        <v>13</v>
      </c>
      <c r="AC18" s="26" t="s">
        <v>37</v>
      </c>
      <c r="AD18" s="27" t="s">
        <v>36</v>
      </c>
      <c r="AE18" s="28">
        <f t="shared" si="1"/>
        <v>13</v>
      </c>
      <c r="AF18" s="100" t="s">
        <v>32</v>
      </c>
      <c r="AG18" s="100"/>
      <c r="AH18" s="100"/>
      <c r="AI18" s="104" t="s">
        <v>78</v>
      </c>
      <c r="AJ18" s="105"/>
      <c r="AK18" s="106"/>
    </row>
    <row r="19" spans="1:41" ht="16.5" x14ac:dyDescent="0.3">
      <c r="A19" s="22" t="str">
        <f t="shared" si="16"/>
        <v xml:space="preserve"> </v>
      </c>
      <c r="B19" s="4">
        <v>112</v>
      </c>
      <c r="C19" s="7"/>
      <c r="F19" s="4">
        <v>212</v>
      </c>
      <c r="G19" s="8">
        <v>0</v>
      </c>
      <c r="I19" s="22" t="str">
        <f t="shared" si="0"/>
        <v xml:space="preserve"> </v>
      </c>
      <c r="J19" s="63">
        <f t="shared" si="17"/>
        <v>114</v>
      </c>
      <c r="K19" s="61">
        <f t="shared" si="2"/>
        <v>0</v>
      </c>
      <c r="L19" s="57">
        <f t="shared" si="18"/>
        <v>0</v>
      </c>
      <c r="M19" s="58">
        <f t="shared" si="3"/>
        <v>17</v>
      </c>
      <c r="N19" s="93">
        <f t="shared" si="4"/>
        <v>0</v>
      </c>
      <c r="O19" s="95">
        <f t="shared" si="5"/>
        <v>1</v>
      </c>
      <c r="P19" s="14"/>
      <c r="Q19" s="65">
        <f t="shared" si="6"/>
        <v>0</v>
      </c>
      <c r="R19" s="66" t="b">
        <f t="shared" si="7"/>
        <v>0</v>
      </c>
      <c r="S19" s="66" t="b">
        <f t="shared" si="8"/>
        <v>0</v>
      </c>
      <c r="T19" s="66" t="b">
        <f t="shared" si="9"/>
        <v>0</v>
      </c>
      <c r="U19" s="66" t="b">
        <f t="shared" si="10"/>
        <v>0</v>
      </c>
      <c r="V19" s="65">
        <f t="shared" si="11"/>
        <v>0</v>
      </c>
      <c r="W19" s="66" t="b">
        <f t="shared" si="12"/>
        <v>0</v>
      </c>
      <c r="X19" s="66" t="b">
        <f t="shared" si="13"/>
        <v>0</v>
      </c>
      <c r="Y19" s="66" t="b">
        <f t="shared" si="14"/>
        <v>0</v>
      </c>
      <c r="Z19" s="66" t="b">
        <f t="shared" si="15"/>
        <v>0</v>
      </c>
      <c r="AB19" s="25">
        <v>14</v>
      </c>
      <c r="AC19" s="26" t="s">
        <v>8</v>
      </c>
      <c r="AD19" s="27" t="s">
        <v>10</v>
      </c>
      <c r="AE19" s="28">
        <f t="shared" si="1"/>
        <v>14</v>
      </c>
      <c r="AF19" s="100" t="s">
        <v>46</v>
      </c>
      <c r="AG19" s="100"/>
      <c r="AH19" s="100"/>
      <c r="AI19" s="104" t="s">
        <v>79</v>
      </c>
      <c r="AJ19" s="105"/>
      <c r="AK19" s="106"/>
    </row>
    <row r="20" spans="1:41" ht="16.5" x14ac:dyDescent="0.3">
      <c r="A20" s="22" t="str">
        <f t="shared" si="16"/>
        <v xml:space="preserve"> </v>
      </c>
      <c r="B20" s="4">
        <v>113</v>
      </c>
      <c r="C20" s="7"/>
      <c r="F20" s="4">
        <v>213</v>
      </c>
      <c r="G20" s="8">
        <v>0</v>
      </c>
      <c r="I20" s="22" t="str">
        <f t="shared" si="0"/>
        <v xml:space="preserve"> </v>
      </c>
      <c r="J20" s="63">
        <f t="shared" si="17"/>
        <v>115</v>
      </c>
      <c r="K20" s="61">
        <f t="shared" si="2"/>
        <v>0</v>
      </c>
      <c r="L20" s="57">
        <f t="shared" si="18"/>
        <v>0</v>
      </c>
      <c r="M20" s="58">
        <f t="shared" si="3"/>
        <v>17</v>
      </c>
      <c r="N20" s="93">
        <f t="shared" si="4"/>
        <v>0</v>
      </c>
      <c r="O20" s="95">
        <f t="shared" si="5"/>
        <v>1</v>
      </c>
      <c r="P20" s="14"/>
      <c r="Q20" s="65">
        <f t="shared" si="6"/>
        <v>0</v>
      </c>
      <c r="R20" s="66" t="b">
        <f t="shared" si="7"/>
        <v>0</v>
      </c>
      <c r="S20" s="66" t="b">
        <f t="shared" si="8"/>
        <v>0</v>
      </c>
      <c r="T20" s="66" t="b">
        <f t="shared" si="9"/>
        <v>0</v>
      </c>
      <c r="U20" s="66" t="b">
        <f t="shared" si="10"/>
        <v>0</v>
      </c>
      <c r="V20" s="65">
        <f t="shared" si="11"/>
        <v>0</v>
      </c>
      <c r="W20" s="66" t="b">
        <f t="shared" si="12"/>
        <v>0</v>
      </c>
      <c r="X20" s="66" t="b">
        <f t="shared" si="13"/>
        <v>0</v>
      </c>
      <c r="Y20" s="66" t="b">
        <f t="shared" si="14"/>
        <v>0</v>
      </c>
      <c r="Z20" s="66" t="b">
        <f t="shared" si="15"/>
        <v>0</v>
      </c>
      <c r="AB20" s="25">
        <v>15</v>
      </c>
      <c r="AC20" s="26" t="s">
        <v>6</v>
      </c>
      <c r="AD20" s="27" t="s">
        <v>10</v>
      </c>
      <c r="AE20" s="28">
        <f t="shared" si="1"/>
        <v>15</v>
      </c>
      <c r="AF20" s="100" t="s">
        <v>47</v>
      </c>
      <c r="AG20" s="100"/>
      <c r="AH20" s="100"/>
      <c r="AI20" s="101" t="s">
        <v>81</v>
      </c>
      <c r="AJ20" s="102"/>
      <c r="AK20" s="103"/>
    </row>
    <row r="21" spans="1:41" ht="16.5" x14ac:dyDescent="0.3">
      <c r="A21" s="22" t="str">
        <f t="shared" si="16"/>
        <v xml:space="preserve"> </v>
      </c>
      <c r="B21" s="4">
        <v>114</v>
      </c>
      <c r="C21" s="7"/>
      <c r="F21" s="4">
        <v>214</v>
      </c>
      <c r="G21" s="8">
        <v>0</v>
      </c>
      <c r="I21" s="22" t="str">
        <f t="shared" si="0"/>
        <v xml:space="preserve"> </v>
      </c>
      <c r="J21" s="63">
        <f t="shared" si="17"/>
        <v>116</v>
      </c>
      <c r="K21" s="61">
        <f t="shared" si="2"/>
        <v>0</v>
      </c>
      <c r="L21" s="57">
        <f t="shared" si="18"/>
        <v>0</v>
      </c>
      <c r="M21" s="58">
        <f t="shared" si="3"/>
        <v>17</v>
      </c>
      <c r="N21" s="93">
        <f t="shared" si="4"/>
        <v>0</v>
      </c>
      <c r="O21" s="95">
        <f t="shared" si="5"/>
        <v>1</v>
      </c>
      <c r="P21" s="14"/>
      <c r="Q21" s="65">
        <f t="shared" si="6"/>
        <v>0</v>
      </c>
      <c r="R21" s="66" t="b">
        <f t="shared" si="7"/>
        <v>0</v>
      </c>
      <c r="S21" s="66" t="b">
        <f t="shared" si="8"/>
        <v>0</v>
      </c>
      <c r="T21" s="66" t="b">
        <f t="shared" si="9"/>
        <v>0</v>
      </c>
      <c r="U21" s="66" t="b">
        <f t="shared" si="10"/>
        <v>0</v>
      </c>
      <c r="V21" s="65">
        <f t="shared" si="11"/>
        <v>0</v>
      </c>
      <c r="W21" s="66" t="b">
        <f t="shared" si="12"/>
        <v>0</v>
      </c>
      <c r="X21" s="66" t="b">
        <f t="shared" si="13"/>
        <v>0</v>
      </c>
      <c r="Y21" s="66" t="b">
        <f t="shared" si="14"/>
        <v>0</v>
      </c>
      <c r="Z21" s="66" t="b">
        <f t="shared" si="15"/>
        <v>0</v>
      </c>
      <c r="AB21" s="25">
        <v>16</v>
      </c>
      <c r="AC21" s="26" t="s">
        <v>15</v>
      </c>
      <c r="AD21" s="27" t="s">
        <v>10</v>
      </c>
      <c r="AE21" s="28">
        <f t="shared" si="1"/>
        <v>16</v>
      </c>
      <c r="AF21" s="100" t="s">
        <v>48</v>
      </c>
      <c r="AG21" s="100"/>
      <c r="AH21" s="100"/>
      <c r="AI21" s="101" t="s">
        <v>80</v>
      </c>
      <c r="AJ21" s="102"/>
      <c r="AK21" s="103"/>
      <c r="AO21" s="1">
        <f>IF(AND(L8&lt;0,Q8=1), 1, 0)</f>
        <v>0</v>
      </c>
    </row>
    <row r="22" spans="1:41" ht="16.5" x14ac:dyDescent="0.3">
      <c r="A22" s="22" t="str">
        <f t="shared" si="16"/>
        <v xml:space="preserve"> </v>
      </c>
      <c r="B22" s="4">
        <v>115</v>
      </c>
      <c r="C22" s="7"/>
      <c r="F22" s="4">
        <v>215</v>
      </c>
      <c r="G22" s="8">
        <v>0</v>
      </c>
      <c r="I22" s="22" t="str">
        <f t="shared" si="0"/>
        <v xml:space="preserve"> </v>
      </c>
      <c r="J22" s="63">
        <f t="shared" si="17"/>
        <v>117</v>
      </c>
      <c r="K22" s="61">
        <f t="shared" si="2"/>
        <v>0</v>
      </c>
      <c r="L22" s="57">
        <f t="shared" si="18"/>
        <v>0</v>
      </c>
      <c r="M22" s="58">
        <f t="shared" si="3"/>
        <v>17</v>
      </c>
      <c r="N22" s="93">
        <f t="shared" si="4"/>
        <v>0</v>
      </c>
      <c r="O22" s="95">
        <f t="shared" si="5"/>
        <v>1</v>
      </c>
      <c r="P22" s="14"/>
      <c r="Q22" s="65">
        <f t="shared" si="6"/>
        <v>0</v>
      </c>
      <c r="R22" s="66" t="b">
        <f t="shared" si="7"/>
        <v>0</v>
      </c>
      <c r="S22" s="66" t="b">
        <f t="shared" si="8"/>
        <v>0</v>
      </c>
      <c r="T22" s="66" t="b">
        <f t="shared" si="9"/>
        <v>0</v>
      </c>
      <c r="U22" s="66" t="b">
        <f t="shared" si="10"/>
        <v>0</v>
      </c>
      <c r="V22" s="65">
        <f t="shared" si="11"/>
        <v>0</v>
      </c>
      <c r="W22" s="66" t="b">
        <f t="shared" si="12"/>
        <v>0</v>
      </c>
      <c r="X22" s="66" t="b">
        <f t="shared" si="13"/>
        <v>0</v>
      </c>
      <c r="Y22" s="66" t="b">
        <f t="shared" si="14"/>
        <v>0</v>
      </c>
      <c r="Z22" s="66" t="b">
        <f t="shared" si="15"/>
        <v>0</v>
      </c>
      <c r="AB22" s="25">
        <v>17</v>
      </c>
      <c r="AC22" s="26" t="s">
        <v>25</v>
      </c>
      <c r="AD22" s="27" t="s">
        <v>10</v>
      </c>
      <c r="AE22" s="28">
        <f t="shared" si="1"/>
        <v>17</v>
      </c>
      <c r="AF22" s="100" t="s">
        <v>49</v>
      </c>
      <c r="AG22" s="100"/>
      <c r="AH22" s="100"/>
      <c r="AI22" s="101" t="s">
        <v>82</v>
      </c>
      <c r="AJ22" s="102"/>
      <c r="AK22" s="103"/>
    </row>
    <row r="23" spans="1:41" ht="17.25" thickBot="1" x14ac:dyDescent="0.35">
      <c r="A23" s="22" t="str">
        <f t="shared" si="16"/>
        <v xml:space="preserve"> </v>
      </c>
      <c r="B23" s="4">
        <v>116</v>
      </c>
      <c r="C23" s="7"/>
      <c r="F23" s="4">
        <v>216</v>
      </c>
      <c r="G23" s="8">
        <v>0</v>
      </c>
      <c r="I23" s="22" t="str">
        <f t="shared" si="0"/>
        <v xml:space="preserve"> </v>
      </c>
      <c r="J23" s="63">
        <f t="shared" si="17"/>
        <v>118</v>
      </c>
      <c r="K23" s="61">
        <f t="shared" si="2"/>
        <v>0</v>
      </c>
      <c r="L23" s="57">
        <f t="shared" si="18"/>
        <v>0</v>
      </c>
      <c r="M23" s="58">
        <f t="shared" si="3"/>
        <v>17</v>
      </c>
      <c r="N23" s="93">
        <f t="shared" si="4"/>
        <v>0</v>
      </c>
      <c r="O23" s="95">
        <f t="shared" si="5"/>
        <v>1</v>
      </c>
      <c r="P23" s="14"/>
      <c r="Q23" s="65">
        <f t="shared" si="6"/>
        <v>0</v>
      </c>
      <c r="R23" s="66" t="b">
        <f t="shared" si="7"/>
        <v>0</v>
      </c>
      <c r="S23" s="66" t="b">
        <f t="shared" si="8"/>
        <v>0</v>
      </c>
      <c r="T23" s="66" t="b">
        <f t="shared" si="9"/>
        <v>0</v>
      </c>
      <c r="U23" s="66" t="b">
        <f t="shared" si="10"/>
        <v>0</v>
      </c>
      <c r="V23" s="65">
        <f t="shared" si="11"/>
        <v>0</v>
      </c>
      <c r="W23" s="66" t="b">
        <f t="shared" si="12"/>
        <v>0</v>
      </c>
      <c r="X23" s="66" t="b">
        <f t="shared" si="13"/>
        <v>0</v>
      </c>
      <c r="Y23" s="66" t="b">
        <f t="shared" si="14"/>
        <v>0</v>
      </c>
      <c r="Z23" s="66" t="b">
        <f t="shared" si="15"/>
        <v>0</v>
      </c>
      <c r="AB23" s="31">
        <v>18</v>
      </c>
      <c r="AC23" s="32" t="s">
        <v>26</v>
      </c>
      <c r="AD23" s="33" t="s">
        <v>10</v>
      </c>
      <c r="AE23" s="34">
        <f t="shared" si="1"/>
        <v>18</v>
      </c>
      <c r="AF23" s="107" t="s">
        <v>50</v>
      </c>
      <c r="AG23" s="107"/>
      <c r="AH23" s="107"/>
      <c r="AI23" s="108" t="s">
        <v>83</v>
      </c>
      <c r="AJ23" s="109"/>
      <c r="AK23" s="110"/>
    </row>
    <row r="24" spans="1:41" ht="16.5" x14ac:dyDescent="0.3">
      <c r="A24" s="22" t="str">
        <f t="shared" si="16"/>
        <v xml:space="preserve"> </v>
      </c>
      <c r="B24" s="4">
        <v>117</v>
      </c>
      <c r="C24" s="7"/>
      <c r="F24" s="4">
        <v>217</v>
      </c>
      <c r="G24" s="8">
        <v>0</v>
      </c>
      <c r="I24" s="22" t="str">
        <f t="shared" si="0"/>
        <v xml:space="preserve"> </v>
      </c>
      <c r="J24" s="63">
        <f t="shared" si="17"/>
        <v>119</v>
      </c>
      <c r="K24" s="61">
        <f t="shared" si="2"/>
        <v>0</v>
      </c>
      <c r="L24" s="57">
        <f t="shared" si="18"/>
        <v>0</v>
      </c>
      <c r="M24" s="58">
        <f t="shared" si="3"/>
        <v>17</v>
      </c>
      <c r="N24" s="93">
        <f t="shared" si="4"/>
        <v>0</v>
      </c>
      <c r="O24" s="95">
        <f t="shared" si="5"/>
        <v>1</v>
      </c>
      <c r="P24" s="14"/>
      <c r="Q24" s="65">
        <f t="shared" si="6"/>
        <v>0</v>
      </c>
      <c r="R24" s="66" t="b">
        <f t="shared" si="7"/>
        <v>0</v>
      </c>
      <c r="S24" s="66" t="b">
        <f t="shared" si="8"/>
        <v>0</v>
      </c>
      <c r="T24" s="66" t="b">
        <f t="shared" si="9"/>
        <v>0</v>
      </c>
      <c r="U24" s="66" t="b">
        <f t="shared" si="10"/>
        <v>0</v>
      </c>
      <c r="V24" s="65">
        <f t="shared" si="11"/>
        <v>0</v>
      </c>
      <c r="W24" s="66" t="b">
        <f t="shared" si="12"/>
        <v>0</v>
      </c>
      <c r="X24" s="66" t="b">
        <f t="shared" si="13"/>
        <v>0</v>
      </c>
      <c r="Y24" s="66" t="b">
        <f t="shared" si="14"/>
        <v>0</v>
      </c>
      <c r="Z24" s="66" t="b">
        <f t="shared" si="15"/>
        <v>0</v>
      </c>
    </row>
    <row r="25" spans="1:41" ht="16.5" x14ac:dyDescent="0.3">
      <c r="A25" s="22" t="str">
        <f t="shared" si="16"/>
        <v xml:space="preserve"> </v>
      </c>
      <c r="B25" s="4">
        <v>118</v>
      </c>
      <c r="C25" s="7"/>
      <c r="F25" s="4">
        <v>218</v>
      </c>
      <c r="G25" s="8">
        <v>0</v>
      </c>
      <c r="I25" s="22" t="str">
        <f t="shared" si="0"/>
        <v xml:space="preserve"> </v>
      </c>
      <c r="J25" s="63">
        <f t="shared" si="17"/>
        <v>120</v>
      </c>
      <c r="K25" s="61">
        <f t="shared" si="2"/>
        <v>0</v>
      </c>
      <c r="L25" s="57">
        <f t="shared" si="18"/>
        <v>0</v>
      </c>
      <c r="M25" s="58">
        <f t="shared" si="3"/>
        <v>17</v>
      </c>
      <c r="N25" s="93">
        <f t="shared" si="4"/>
        <v>0</v>
      </c>
      <c r="O25" s="95">
        <f t="shared" si="5"/>
        <v>1</v>
      </c>
      <c r="P25" s="14"/>
      <c r="Q25" s="65">
        <f t="shared" si="6"/>
        <v>0</v>
      </c>
      <c r="R25" s="66" t="b">
        <f t="shared" si="7"/>
        <v>0</v>
      </c>
      <c r="S25" s="66" t="b">
        <f t="shared" si="8"/>
        <v>0</v>
      </c>
      <c r="T25" s="66" t="b">
        <f t="shared" si="9"/>
        <v>0</v>
      </c>
      <c r="U25" s="66" t="b">
        <f t="shared" si="10"/>
        <v>0</v>
      </c>
      <c r="V25" s="65">
        <f t="shared" si="11"/>
        <v>0</v>
      </c>
      <c r="W25" s="66" t="b">
        <f t="shared" si="12"/>
        <v>0</v>
      </c>
      <c r="X25" s="66" t="b">
        <f t="shared" si="13"/>
        <v>0</v>
      </c>
      <c r="Y25" s="66" t="b">
        <f t="shared" si="14"/>
        <v>0</v>
      </c>
      <c r="Z25" s="66" t="b">
        <f t="shared" si="15"/>
        <v>0</v>
      </c>
      <c r="AG25" s="19" t="s">
        <v>64</v>
      </c>
    </row>
    <row r="26" spans="1:41" ht="14.45" customHeight="1" x14ac:dyDescent="0.3">
      <c r="A26" s="22" t="str">
        <f t="shared" si="16"/>
        <v xml:space="preserve"> </v>
      </c>
      <c r="B26" s="4">
        <v>119</v>
      </c>
      <c r="C26" s="7"/>
      <c r="F26" s="4">
        <v>219</v>
      </c>
      <c r="G26" s="8">
        <v>0</v>
      </c>
      <c r="I26" s="22" t="str">
        <f t="shared" si="0"/>
        <v xml:space="preserve"> </v>
      </c>
      <c r="J26" s="63">
        <f t="shared" si="17"/>
        <v>121</v>
      </c>
      <c r="K26" s="61">
        <f t="shared" si="2"/>
        <v>0</v>
      </c>
      <c r="L26" s="57">
        <f t="shared" si="18"/>
        <v>0</v>
      </c>
      <c r="M26" s="58">
        <f t="shared" si="3"/>
        <v>17</v>
      </c>
      <c r="N26" s="93">
        <f t="shared" si="4"/>
        <v>0</v>
      </c>
      <c r="O26" s="95">
        <f t="shared" si="5"/>
        <v>1</v>
      </c>
      <c r="P26" s="14"/>
      <c r="Q26" s="65">
        <f t="shared" si="6"/>
        <v>0</v>
      </c>
      <c r="R26" s="66" t="b">
        <f t="shared" si="7"/>
        <v>0</v>
      </c>
      <c r="S26" s="66" t="b">
        <f t="shared" si="8"/>
        <v>0</v>
      </c>
      <c r="T26" s="66" t="b">
        <f t="shared" si="9"/>
        <v>0</v>
      </c>
      <c r="U26" s="66" t="b">
        <f t="shared" si="10"/>
        <v>0</v>
      </c>
      <c r="V26" s="65">
        <f t="shared" si="11"/>
        <v>0</v>
      </c>
      <c r="W26" s="66" t="b">
        <f t="shared" si="12"/>
        <v>0</v>
      </c>
      <c r="X26" s="66" t="b">
        <f t="shared" si="13"/>
        <v>0</v>
      </c>
      <c r="Y26" s="66" t="b">
        <f t="shared" si="14"/>
        <v>0</v>
      </c>
      <c r="Z26" s="66" t="b">
        <f t="shared" si="15"/>
        <v>0</v>
      </c>
      <c r="AH26" s="111" t="s">
        <v>52</v>
      </c>
      <c r="AI26" s="111"/>
      <c r="AJ26" s="11"/>
      <c r="AK26" s="11"/>
    </row>
    <row r="27" spans="1:41" ht="17.25" thickBot="1" x14ac:dyDescent="0.35">
      <c r="A27" s="22" t="str">
        <f t="shared" si="16"/>
        <v xml:space="preserve"> </v>
      </c>
      <c r="B27" s="4">
        <v>120</v>
      </c>
      <c r="C27" s="7"/>
      <c r="F27" s="4">
        <v>220</v>
      </c>
      <c r="G27" s="8">
        <v>0</v>
      </c>
      <c r="I27" s="22" t="str">
        <f t="shared" si="0"/>
        <v xml:space="preserve"> </v>
      </c>
      <c r="J27" s="63">
        <f t="shared" si="17"/>
        <v>122</v>
      </c>
      <c r="K27" s="61">
        <f t="shared" si="2"/>
        <v>0</v>
      </c>
      <c r="L27" s="57">
        <f t="shared" si="18"/>
        <v>0</v>
      </c>
      <c r="M27" s="58">
        <f t="shared" si="3"/>
        <v>17</v>
      </c>
      <c r="N27" s="93">
        <f t="shared" si="4"/>
        <v>0</v>
      </c>
      <c r="O27" s="95">
        <f t="shared" si="5"/>
        <v>1</v>
      </c>
      <c r="P27" s="14"/>
      <c r="Q27" s="65">
        <f t="shared" si="6"/>
        <v>0</v>
      </c>
      <c r="R27" s="66" t="b">
        <f t="shared" si="7"/>
        <v>0</v>
      </c>
      <c r="S27" s="66" t="b">
        <f t="shared" si="8"/>
        <v>0</v>
      </c>
      <c r="T27" s="66" t="b">
        <f t="shared" si="9"/>
        <v>0</v>
      </c>
      <c r="U27" s="66" t="b">
        <f t="shared" si="10"/>
        <v>0</v>
      </c>
      <c r="V27" s="65">
        <f t="shared" si="11"/>
        <v>0</v>
      </c>
      <c r="W27" s="66" t="b">
        <f t="shared" si="12"/>
        <v>0</v>
      </c>
      <c r="X27" s="66" t="b">
        <f t="shared" si="13"/>
        <v>0</v>
      </c>
      <c r="Y27" s="66" t="b">
        <f t="shared" si="14"/>
        <v>0</v>
      </c>
      <c r="Z27" s="66" t="b">
        <f t="shared" si="15"/>
        <v>0</v>
      </c>
      <c r="AF27" s="48" t="s">
        <v>51</v>
      </c>
      <c r="AH27" s="111"/>
      <c r="AI27" s="111"/>
      <c r="AJ27" s="12"/>
      <c r="AK27" s="12"/>
    </row>
    <row r="28" spans="1:41" ht="15" customHeight="1" thickBot="1" x14ac:dyDescent="0.35">
      <c r="A28" s="22" t="str">
        <f t="shared" si="16"/>
        <v xml:space="preserve"> </v>
      </c>
      <c r="B28" s="4">
        <v>121</v>
      </c>
      <c r="C28" s="7"/>
      <c r="F28" s="4">
        <v>221</v>
      </c>
      <c r="G28" s="8">
        <v>0</v>
      </c>
      <c r="I28" s="22" t="str">
        <f t="shared" si="0"/>
        <v xml:space="preserve"> </v>
      </c>
      <c r="J28" s="63">
        <f t="shared" si="17"/>
        <v>123</v>
      </c>
      <c r="K28" s="61">
        <f t="shared" si="2"/>
        <v>0</v>
      </c>
      <c r="L28" s="57">
        <f t="shared" si="18"/>
        <v>0</v>
      </c>
      <c r="M28" s="58">
        <f t="shared" si="3"/>
        <v>17</v>
      </c>
      <c r="N28" s="93">
        <f t="shared" si="4"/>
        <v>0</v>
      </c>
      <c r="O28" s="95">
        <f t="shared" si="5"/>
        <v>1</v>
      </c>
      <c r="P28" s="14"/>
      <c r="Q28" s="65">
        <f t="shared" si="6"/>
        <v>0</v>
      </c>
      <c r="R28" s="66" t="b">
        <f t="shared" si="7"/>
        <v>0</v>
      </c>
      <c r="S28" s="66" t="b">
        <f t="shared" si="8"/>
        <v>0</v>
      </c>
      <c r="T28" s="66" t="b">
        <f t="shared" si="9"/>
        <v>0</v>
      </c>
      <c r="U28" s="66" t="b">
        <f t="shared" si="10"/>
        <v>0</v>
      </c>
      <c r="V28" s="65">
        <f t="shared" si="11"/>
        <v>0</v>
      </c>
      <c r="W28" s="66" t="b">
        <f t="shared" si="12"/>
        <v>0</v>
      </c>
      <c r="X28" s="66" t="b">
        <f t="shared" si="13"/>
        <v>0</v>
      </c>
      <c r="Y28" s="66" t="b">
        <f t="shared" si="14"/>
        <v>0</v>
      </c>
      <c r="Z28" s="66" t="b">
        <f t="shared" si="15"/>
        <v>0</v>
      </c>
      <c r="AD28" s="10"/>
      <c r="AF28" s="21" t="str">
        <f>IF(J12&lt;200,VLOOKUP(AF30,$B$7:$C$42,2),VLOOKUP(AF30,$F$7:$G$42,2))</f>
        <v>LDA</v>
      </c>
      <c r="AH28" s="98"/>
      <c r="AI28" s="99"/>
    </row>
    <row r="29" spans="1:41" ht="17.25" thickBot="1" x14ac:dyDescent="0.35">
      <c r="A29" s="22" t="str">
        <f t="shared" si="16"/>
        <v xml:space="preserve"> </v>
      </c>
      <c r="B29" s="4">
        <v>122</v>
      </c>
      <c r="C29" s="7"/>
      <c r="F29" s="4">
        <v>222</v>
      </c>
      <c r="G29" s="8">
        <v>0</v>
      </c>
      <c r="I29" s="22" t="str">
        <f t="shared" si="0"/>
        <v xml:space="preserve"> </v>
      </c>
      <c r="J29" s="63">
        <f t="shared" si="17"/>
        <v>124</v>
      </c>
      <c r="K29" s="61">
        <f t="shared" si="2"/>
        <v>0</v>
      </c>
      <c r="L29" s="57">
        <f t="shared" si="18"/>
        <v>0</v>
      </c>
      <c r="M29" s="58">
        <f t="shared" si="3"/>
        <v>17</v>
      </c>
      <c r="N29" s="93">
        <f t="shared" si="4"/>
        <v>0</v>
      </c>
      <c r="O29" s="95">
        <f t="shared" si="5"/>
        <v>1</v>
      </c>
      <c r="P29" s="14"/>
      <c r="Q29" s="65">
        <f t="shared" si="6"/>
        <v>0</v>
      </c>
      <c r="R29" s="66" t="b">
        <f t="shared" si="7"/>
        <v>0</v>
      </c>
      <c r="S29" s="66" t="b">
        <f t="shared" si="8"/>
        <v>0</v>
      </c>
      <c r="T29" s="66" t="b">
        <f t="shared" si="9"/>
        <v>0</v>
      </c>
      <c r="U29" s="66" t="b">
        <f t="shared" si="10"/>
        <v>0</v>
      </c>
      <c r="V29" s="65">
        <f t="shared" si="11"/>
        <v>0</v>
      </c>
      <c r="W29" s="66" t="b">
        <f t="shared" si="12"/>
        <v>0</v>
      </c>
      <c r="X29" s="66" t="b">
        <f t="shared" si="13"/>
        <v>0</v>
      </c>
      <c r="Y29" s="66" t="b">
        <f t="shared" si="14"/>
        <v>0</v>
      </c>
      <c r="Z29" s="66" t="b">
        <f t="shared" si="15"/>
        <v>0</v>
      </c>
    </row>
    <row r="30" spans="1:41" ht="17.25" thickBot="1" x14ac:dyDescent="0.35">
      <c r="A30" s="22" t="str">
        <f t="shared" si="16"/>
        <v xml:space="preserve"> </v>
      </c>
      <c r="B30" s="4">
        <v>123</v>
      </c>
      <c r="C30" s="7"/>
      <c r="F30" s="4">
        <v>223</v>
      </c>
      <c r="G30" s="8">
        <v>0</v>
      </c>
      <c r="I30" s="22" t="str">
        <f t="shared" si="0"/>
        <v xml:space="preserve"> </v>
      </c>
      <c r="J30" s="63">
        <f t="shared" si="17"/>
        <v>125</v>
      </c>
      <c r="K30" s="61">
        <f t="shared" si="2"/>
        <v>0</v>
      </c>
      <c r="L30" s="57">
        <f t="shared" si="18"/>
        <v>0</v>
      </c>
      <c r="M30" s="58">
        <f t="shared" si="3"/>
        <v>17</v>
      </c>
      <c r="N30" s="93">
        <f t="shared" si="4"/>
        <v>0</v>
      </c>
      <c r="O30" s="95">
        <f t="shared" si="5"/>
        <v>1</v>
      </c>
      <c r="P30" s="14"/>
      <c r="Q30" s="65">
        <f t="shared" si="6"/>
        <v>0</v>
      </c>
      <c r="R30" s="66" t="b">
        <f t="shared" si="7"/>
        <v>0</v>
      </c>
      <c r="S30" s="66" t="b">
        <f t="shared" si="8"/>
        <v>0</v>
      </c>
      <c r="T30" s="66" t="b">
        <f t="shared" si="9"/>
        <v>0</v>
      </c>
      <c r="U30" s="66" t="b">
        <f t="shared" si="10"/>
        <v>0</v>
      </c>
      <c r="V30" s="65">
        <f t="shared" si="11"/>
        <v>0</v>
      </c>
      <c r="W30" s="66" t="b">
        <f t="shared" si="12"/>
        <v>0</v>
      </c>
      <c r="X30" s="66" t="b">
        <f t="shared" si="13"/>
        <v>0</v>
      </c>
      <c r="Y30" s="66" t="b">
        <f t="shared" si="14"/>
        <v>0</v>
      </c>
      <c r="Z30" s="66" t="b">
        <f t="shared" si="15"/>
        <v>0</v>
      </c>
      <c r="AD30" s="20" t="s">
        <v>54</v>
      </c>
      <c r="AE30" s="13"/>
      <c r="AF30" s="92">
        <v>100</v>
      </c>
    </row>
    <row r="31" spans="1:41" ht="17.25" thickBot="1" x14ac:dyDescent="0.35">
      <c r="A31" s="22" t="str">
        <f t="shared" si="16"/>
        <v xml:space="preserve"> </v>
      </c>
      <c r="B31" s="4">
        <v>124</v>
      </c>
      <c r="C31" s="7"/>
      <c r="F31" s="4">
        <v>224</v>
      </c>
      <c r="G31" s="8">
        <v>0</v>
      </c>
      <c r="I31" s="22" t="str">
        <f t="shared" si="0"/>
        <v xml:space="preserve"> </v>
      </c>
      <c r="J31" s="63">
        <f t="shared" si="17"/>
        <v>126</v>
      </c>
      <c r="K31" s="61">
        <f t="shared" si="2"/>
        <v>0</v>
      </c>
      <c r="L31" s="57">
        <f t="shared" si="18"/>
        <v>0</v>
      </c>
      <c r="M31" s="58">
        <f t="shared" si="3"/>
        <v>17</v>
      </c>
      <c r="N31" s="93">
        <f t="shared" si="4"/>
        <v>0</v>
      </c>
      <c r="O31" s="95">
        <f t="shared" si="5"/>
        <v>1</v>
      </c>
      <c r="P31" s="14"/>
      <c r="Q31" s="65">
        <f t="shared" si="6"/>
        <v>0</v>
      </c>
      <c r="R31" s="66" t="b">
        <f t="shared" si="7"/>
        <v>0</v>
      </c>
      <c r="S31" s="66" t="b">
        <f t="shared" si="8"/>
        <v>0</v>
      </c>
      <c r="T31" s="66" t="b">
        <f t="shared" si="9"/>
        <v>0</v>
      </c>
      <c r="U31" s="66" t="b">
        <f t="shared" si="10"/>
        <v>0</v>
      </c>
      <c r="V31" s="65">
        <f t="shared" si="11"/>
        <v>0</v>
      </c>
      <c r="W31" s="66" t="b">
        <f t="shared" si="12"/>
        <v>0</v>
      </c>
      <c r="X31" s="66" t="b">
        <f t="shared" si="13"/>
        <v>0</v>
      </c>
      <c r="Y31" s="66" t="b">
        <f t="shared" si="14"/>
        <v>0</v>
      </c>
      <c r="Z31" s="66" t="b">
        <f t="shared" si="15"/>
        <v>0</v>
      </c>
      <c r="AD31" s="9"/>
      <c r="AH31" s="14" t="s">
        <v>19</v>
      </c>
      <c r="AI31" s="14" t="s">
        <v>20</v>
      </c>
    </row>
    <row r="32" spans="1:41" ht="17.25" thickBot="1" x14ac:dyDescent="0.35">
      <c r="A32" s="22" t="str">
        <f t="shared" si="16"/>
        <v xml:space="preserve"> </v>
      </c>
      <c r="B32" s="4">
        <v>125</v>
      </c>
      <c r="C32" s="7"/>
      <c r="F32" s="4">
        <v>225</v>
      </c>
      <c r="G32" s="8">
        <v>0</v>
      </c>
      <c r="I32" s="22" t="str">
        <f t="shared" si="0"/>
        <v xml:space="preserve"> </v>
      </c>
      <c r="J32" s="63">
        <f t="shared" si="17"/>
        <v>127</v>
      </c>
      <c r="K32" s="61">
        <f t="shared" si="2"/>
        <v>0</v>
      </c>
      <c r="L32" s="57">
        <f t="shared" si="18"/>
        <v>0</v>
      </c>
      <c r="M32" s="58">
        <f t="shared" si="3"/>
        <v>17</v>
      </c>
      <c r="N32" s="93">
        <f t="shared" si="4"/>
        <v>0</v>
      </c>
      <c r="O32" s="95">
        <f t="shared" si="5"/>
        <v>1</v>
      </c>
      <c r="P32" s="14"/>
      <c r="Q32" s="65">
        <f t="shared" si="6"/>
        <v>0</v>
      </c>
      <c r="R32" s="66" t="b">
        <f t="shared" si="7"/>
        <v>0</v>
      </c>
      <c r="S32" s="66" t="b">
        <f t="shared" si="8"/>
        <v>0</v>
      </c>
      <c r="T32" s="66" t="b">
        <f t="shared" si="9"/>
        <v>0</v>
      </c>
      <c r="U32" s="66" t="b">
        <f t="shared" si="10"/>
        <v>0</v>
      </c>
      <c r="V32" s="65">
        <f t="shared" si="11"/>
        <v>0</v>
      </c>
      <c r="W32" s="66" t="b">
        <f t="shared" si="12"/>
        <v>0</v>
      </c>
      <c r="X32" s="66" t="b">
        <f t="shared" si="13"/>
        <v>0</v>
      </c>
      <c r="Y32" s="66" t="b">
        <f t="shared" si="14"/>
        <v>0</v>
      </c>
      <c r="Z32" s="66" t="b">
        <f t="shared" si="15"/>
        <v>0</v>
      </c>
      <c r="AD32" s="15" t="s">
        <v>55</v>
      </c>
      <c r="AE32" s="13"/>
      <c r="AF32" s="17">
        <f>VLOOKUP(G3,$I$5:$M$42,5,0)</f>
        <v>0</v>
      </c>
      <c r="AH32" s="50">
        <f>VLOOKUP(G3,$I$5:$O$42,6,0)</f>
        <v>0</v>
      </c>
      <c r="AI32" s="51">
        <f>VLOOKUP(G3,$I$5:$O$42,7,0)</f>
        <v>0</v>
      </c>
    </row>
    <row r="33" spans="1:41" ht="17.25" thickBot="1" x14ac:dyDescent="0.35">
      <c r="A33" s="22" t="str">
        <f t="shared" si="16"/>
        <v xml:space="preserve"> </v>
      </c>
      <c r="B33" s="4">
        <v>126</v>
      </c>
      <c r="C33" s="7"/>
      <c r="F33" s="4">
        <v>226</v>
      </c>
      <c r="G33" s="8">
        <v>0</v>
      </c>
      <c r="I33" s="22" t="str">
        <f t="shared" si="0"/>
        <v xml:space="preserve"> </v>
      </c>
      <c r="J33" s="63">
        <f t="shared" si="17"/>
        <v>128</v>
      </c>
      <c r="K33" s="61">
        <f t="shared" si="2"/>
        <v>0</v>
      </c>
      <c r="L33" s="57">
        <f t="shared" si="18"/>
        <v>0</v>
      </c>
      <c r="M33" s="58">
        <f t="shared" si="3"/>
        <v>17</v>
      </c>
      <c r="N33" s="93">
        <f t="shared" si="4"/>
        <v>0</v>
      </c>
      <c r="O33" s="95">
        <f t="shared" si="5"/>
        <v>1</v>
      </c>
      <c r="P33" s="14"/>
      <c r="Q33" s="65">
        <f t="shared" si="6"/>
        <v>0</v>
      </c>
      <c r="R33" s="66" t="b">
        <f t="shared" si="7"/>
        <v>0</v>
      </c>
      <c r="S33" s="66" t="b">
        <f t="shared" si="8"/>
        <v>0</v>
      </c>
      <c r="T33" s="66" t="b">
        <f t="shared" si="9"/>
        <v>0</v>
      </c>
      <c r="U33" s="66" t="b">
        <f t="shared" si="10"/>
        <v>0</v>
      </c>
      <c r="V33" s="65">
        <f t="shared" si="11"/>
        <v>0</v>
      </c>
      <c r="W33" s="66" t="b">
        <f t="shared" si="12"/>
        <v>0</v>
      </c>
      <c r="X33" s="66" t="b">
        <f t="shared" si="13"/>
        <v>0</v>
      </c>
      <c r="Y33" s="66" t="b">
        <f t="shared" si="14"/>
        <v>0</v>
      </c>
      <c r="Z33" s="66" t="b">
        <f t="shared" si="15"/>
        <v>0</v>
      </c>
      <c r="AD33" s="16" t="s">
        <v>56</v>
      </c>
      <c r="AE33" s="13"/>
      <c r="AF33" s="17">
        <f>VLOOKUP(G3,$I$5:$M$42,4,0)</f>
        <v>0</v>
      </c>
      <c r="AI33" s="49" t="s">
        <v>53</v>
      </c>
    </row>
    <row r="34" spans="1:41" s="2" customFormat="1" ht="16.5" x14ac:dyDescent="0.3">
      <c r="A34" s="22" t="str">
        <f t="shared" si="16"/>
        <v xml:space="preserve"> </v>
      </c>
      <c r="B34" s="4">
        <v>127</v>
      </c>
      <c r="C34" s="7"/>
      <c r="D34" s="1"/>
      <c r="E34" s="1"/>
      <c r="F34" s="4">
        <v>227</v>
      </c>
      <c r="G34" s="8">
        <v>0</v>
      </c>
      <c r="H34" s="1"/>
      <c r="I34" s="22" t="str">
        <f t="shared" si="0"/>
        <v xml:space="preserve"> </v>
      </c>
      <c r="J34" s="63">
        <f t="shared" si="17"/>
        <v>129</v>
      </c>
      <c r="K34" s="61">
        <f t="shared" si="2"/>
        <v>0</v>
      </c>
      <c r="L34" s="57">
        <f t="shared" si="18"/>
        <v>0</v>
      </c>
      <c r="M34" s="58">
        <f t="shared" si="3"/>
        <v>17</v>
      </c>
      <c r="N34" s="93">
        <f t="shared" si="4"/>
        <v>0</v>
      </c>
      <c r="O34" s="95">
        <f t="shared" si="5"/>
        <v>1</v>
      </c>
      <c r="P34" s="14"/>
      <c r="Q34" s="65">
        <f t="shared" si="6"/>
        <v>0</v>
      </c>
      <c r="R34" s="66" t="b">
        <f t="shared" si="7"/>
        <v>0</v>
      </c>
      <c r="S34" s="66" t="b">
        <f t="shared" si="8"/>
        <v>0</v>
      </c>
      <c r="T34" s="66" t="b">
        <f t="shared" si="9"/>
        <v>0</v>
      </c>
      <c r="U34" s="66" t="b">
        <f t="shared" si="10"/>
        <v>0</v>
      </c>
      <c r="V34" s="65">
        <f t="shared" si="11"/>
        <v>0</v>
      </c>
      <c r="W34" s="66" t="b">
        <f t="shared" si="12"/>
        <v>0</v>
      </c>
      <c r="X34" s="66" t="b">
        <f t="shared" si="13"/>
        <v>0</v>
      </c>
      <c r="Y34" s="66" t="b">
        <f t="shared" si="14"/>
        <v>0</v>
      </c>
      <c r="Z34" s="66" t="b">
        <f t="shared" si="15"/>
        <v>0</v>
      </c>
      <c r="AB34" s="6"/>
      <c r="AC34" s="1"/>
      <c r="AD34" s="18"/>
      <c r="AE34" s="18"/>
      <c r="AF34" s="18"/>
      <c r="AG34" s="18"/>
      <c r="AH34" s="18"/>
      <c r="AI34" s="18"/>
      <c r="AJ34" s="18"/>
      <c r="AL34" s="1"/>
      <c r="AM34" s="1"/>
      <c r="AN34" s="1"/>
      <c r="AO34" s="1"/>
    </row>
    <row r="35" spans="1:41" s="2" customFormat="1" ht="16.5" x14ac:dyDescent="0.3">
      <c r="A35" s="22" t="str">
        <f t="shared" si="16"/>
        <v xml:space="preserve"> </v>
      </c>
      <c r="B35" s="4">
        <v>128</v>
      </c>
      <c r="C35" s="7"/>
      <c r="D35" s="1"/>
      <c r="E35" s="1"/>
      <c r="F35" s="4">
        <v>228</v>
      </c>
      <c r="G35" s="8">
        <v>0</v>
      </c>
      <c r="H35" s="1"/>
      <c r="I35" s="22" t="str">
        <f t="shared" si="0"/>
        <v xml:space="preserve"> </v>
      </c>
      <c r="J35" s="63">
        <f t="shared" si="17"/>
        <v>130</v>
      </c>
      <c r="K35" s="61">
        <f t="shared" si="2"/>
        <v>0</v>
      </c>
      <c r="L35" s="57">
        <f t="shared" si="18"/>
        <v>0</v>
      </c>
      <c r="M35" s="58">
        <f t="shared" si="3"/>
        <v>17</v>
      </c>
      <c r="N35" s="93">
        <f t="shared" si="4"/>
        <v>0</v>
      </c>
      <c r="O35" s="95">
        <f t="shared" si="5"/>
        <v>1</v>
      </c>
      <c r="P35" s="14"/>
      <c r="Q35" s="65">
        <f t="shared" si="6"/>
        <v>0</v>
      </c>
      <c r="R35" s="66" t="b">
        <f t="shared" si="7"/>
        <v>0</v>
      </c>
      <c r="S35" s="66" t="b">
        <f t="shared" si="8"/>
        <v>0</v>
      </c>
      <c r="T35" s="66" t="b">
        <f t="shared" si="9"/>
        <v>0</v>
      </c>
      <c r="U35" s="66" t="b">
        <f t="shared" si="10"/>
        <v>0</v>
      </c>
      <c r="V35" s="65">
        <f t="shared" si="11"/>
        <v>0</v>
      </c>
      <c r="W35" s="66" t="b">
        <f t="shared" si="12"/>
        <v>0</v>
      </c>
      <c r="X35" s="66" t="b">
        <f t="shared" si="13"/>
        <v>0</v>
      </c>
      <c r="Y35" s="66" t="b">
        <f t="shared" si="14"/>
        <v>0</v>
      </c>
      <c r="Z35" s="66" t="b">
        <f t="shared" si="15"/>
        <v>0</v>
      </c>
      <c r="AB35" s="6"/>
      <c r="AC35" s="1"/>
      <c r="AD35" s="18"/>
      <c r="AE35" s="18"/>
      <c r="AF35" s="18"/>
      <c r="AG35" s="18"/>
      <c r="AH35" s="18"/>
      <c r="AI35" s="18"/>
      <c r="AJ35" s="18"/>
      <c r="AL35" s="1"/>
      <c r="AM35" s="1"/>
      <c r="AN35" s="1"/>
      <c r="AO35" s="1"/>
    </row>
    <row r="36" spans="1:41" s="2" customFormat="1" ht="16.5" x14ac:dyDescent="0.3">
      <c r="A36" s="19"/>
      <c r="B36" s="4">
        <v>129</v>
      </c>
      <c r="C36" s="7"/>
      <c r="D36" s="1"/>
      <c r="E36" s="1"/>
      <c r="F36" s="4">
        <v>229</v>
      </c>
      <c r="G36" s="8">
        <v>0</v>
      </c>
      <c r="H36" s="1"/>
      <c r="I36" s="22" t="str">
        <f t="shared" si="0"/>
        <v xml:space="preserve"> </v>
      </c>
      <c r="J36" s="63">
        <f t="shared" si="17"/>
        <v>131</v>
      </c>
      <c r="K36" s="61">
        <f t="shared" si="2"/>
        <v>0</v>
      </c>
      <c r="L36" s="57">
        <f t="shared" si="18"/>
        <v>0</v>
      </c>
      <c r="M36" s="58">
        <f t="shared" si="3"/>
        <v>17</v>
      </c>
      <c r="N36" s="93">
        <f t="shared" si="4"/>
        <v>0</v>
      </c>
      <c r="O36" s="95">
        <f t="shared" si="5"/>
        <v>1</v>
      </c>
      <c r="P36" s="14"/>
      <c r="Q36" s="65">
        <f t="shared" si="6"/>
        <v>0</v>
      </c>
      <c r="R36" s="66" t="b">
        <f t="shared" si="7"/>
        <v>0</v>
      </c>
      <c r="S36" s="66" t="b">
        <f t="shared" si="8"/>
        <v>0</v>
      </c>
      <c r="T36" s="66" t="b">
        <f t="shared" si="9"/>
        <v>0</v>
      </c>
      <c r="U36" s="66" t="b">
        <f t="shared" si="10"/>
        <v>0</v>
      </c>
      <c r="V36" s="65">
        <f t="shared" si="11"/>
        <v>0</v>
      </c>
      <c r="W36" s="66" t="b">
        <f t="shared" si="12"/>
        <v>0</v>
      </c>
      <c r="X36" s="66" t="b">
        <f t="shared" si="13"/>
        <v>0</v>
      </c>
      <c r="Y36" s="66" t="b">
        <f t="shared" si="14"/>
        <v>0</v>
      </c>
      <c r="Z36" s="66" t="b">
        <f t="shared" si="15"/>
        <v>0</v>
      </c>
      <c r="AB36" s="6"/>
      <c r="AC36" s="1"/>
      <c r="AD36" s="18"/>
      <c r="AE36" s="18"/>
      <c r="AF36" s="18"/>
      <c r="AG36" s="18"/>
      <c r="AH36" s="18"/>
      <c r="AI36" s="18"/>
      <c r="AJ36" s="18"/>
      <c r="AL36" s="1"/>
      <c r="AM36" s="1"/>
      <c r="AN36" s="1"/>
      <c r="AO36" s="1"/>
    </row>
    <row r="37" spans="1:41" s="2" customFormat="1" ht="16.5" x14ac:dyDescent="0.3">
      <c r="A37" s="19"/>
      <c r="B37" s="4">
        <v>130</v>
      </c>
      <c r="C37" s="7"/>
      <c r="D37" s="1"/>
      <c r="E37" s="1"/>
      <c r="F37" s="4">
        <v>230</v>
      </c>
      <c r="G37" s="8">
        <v>0</v>
      </c>
      <c r="H37" s="1"/>
      <c r="I37" s="22" t="str">
        <f t="shared" si="0"/>
        <v xml:space="preserve"> </v>
      </c>
      <c r="J37" s="63">
        <f t="shared" si="17"/>
        <v>132</v>
      </c>
      <c r="K37" s="61">
        <f t="shared" si="2"/>
        <v>0</v>
      </c>
      <c r="L37" s="57">
        <f t="shared" si="18"/>
        <v>0</v>
      </c>
      <c r="M37" s="58">
        <f t="shared" si="3"/>
        <v>17</v>
      </c>
      <c r="N37" s="93">
        <f t="shared" si="4"/>
        <v>0</v>
      </c>
      <c r="O37" s="95">
        <f t="shared" si="5"/>
        <v>1</v>
      </c>
      <c r="P37" s="14"/>
      <c r="Q37" s="65">
        <f t="shared" si="6"/>
        <v>0</v>
      </c>
      <c r="R37" s="66" t="b">
        <f t="shared" si="7"/>
        <v>0</v>
      </c>
      <c r="S37" s="66" t="b">
        <f t="shared" si="8"/>
        <v>0</v>
      </c>
      <c r="T37" s="66" t="b">
        <f t="shared" si="9"/>
        <v>0</v>
      </c>
      <c r="U37" s="66" t="b">
        <f t="shared" si="10"/>
        <v>0</v>
      </c>
      <c r="V37" s="65">
        <f t="shared" si="11"/>
        <v>0</v>
      </c>
      <c r="W37" s="66" t="b">
        <f t="shared" si="12"/>
        <v>0</v>
      </c>
      <c r="X37" s="66" t="b">
        <f t="shared" si="13"/>
        <v>0</v>
      </c>
      <c r="Y37" s="66" t="b">
        <f t="shared" si="14"/>
        <v>0</v>
      </c>
      <c r="Z37" s="66" t="b">
        <f t="shared" si="15"/>
        <v>0</v>
      </c>
      <c r="AB37" s="6"/>
      <c r="AC37" s="1"/>
      <c r="AD37" s="18"/>
      <c r="AE37" s="18"/>
      <c r="AF37" s="18"/>
      <c r="AG37" s="18"/>
      <c r="AH37" s="18"/>
      <c r="AI37" s="18"/>
      <c r="AJ37" s="18"/>
      <c r="AL37" s="1"/>
      <c r="AM37" s="1"/>
      <c r="AN37" s="1"/>
      <c r="AO37" s="1"/>
    </row>
    <row r="38" spans="1:41" s="2" customFormat="1" ht="16.5" x14ac:dyDescent="0.3">
      <c r="A38" s="19"/>
      <c r="B38" s="4">
        <v>131</v>
      </c>
      <c r="C38" s="7"/>
      <c r="D38" s="1"/>
      <c r="E38" s="1"/>
      <c r="F38" s="4">
        <v>231</v>
      </c>
      <c r="G38" s="8">
        <v>0</v>
      </c>
      <c r="H38" s="1"/>
      <c r="I38" s="22" t="str">
        <f t="shared" si="0"/>
        <v xml:space="preserve"> </v>
      </c>
      <c r="J38" s="63">
        <f t="shared" si="17"/>
        <v>133</v>
      </c>
      <c r="K38" s="61">
        <f t="shared" si="2"/>
        <v>0</v>
      </c>
      <c r="L38" s="57">
        <f t="shared" si="18"/>
        <v>0</v>
      </c>
      <c r="M38" s="58">
        <f t="shared" si="3"/>
        <v>17</v>
      </c>
      <c r="N38" s="93">
        <f t="shared" si="4"/>
        <v>0</v>
      </c>
      <c r="O38" s="95">
        <f t="shared" si="5"/>
        <v>1</v>
      </c>
      <c r="P38" s="14"/>
      <c r="Q38" s="65">
        <f t="shared" si="6"/>
        <v>0</v>
      </c>
      <c r="R38" s="66" t="b">
        <f t="shared" si="7"/>
        <v>0</v>
      </c>
      <c r="S38" s="66" t="b">
        <f t="shared" si="8"/>
        <v>0</v>
      </c>
      <c r="T38" s="66" t="b">
        <f t="shared" si="9"/>
        <v>0</v>
      </c>
      <c r="U38" s="66" t="b">
        <f t="shared" si="10"/>
        <v>0</v>
      </c>
      <c r="V38" s="65">
        <f t="shared" si="11"/>
        <v>0</v>
      </c>
      <c r="W38" s="66" t="b">
        <f t="shared" si="12"/>
        <v>0</v>
      </c>
      <c r="X38" s="66" t="b">
        <f t="shared" si="13"/>
        <v>0</v>
      </c>
      <c r="Y38" s="66" t="b">
        <f t="shared" si="14"/>
        <v>0</v>
      </c>
      <c r="Z38" s="66" t="b">
        <f t="shared" si="15"/>
        <v>0</v>
      </c>
      <c r="AB38" s="6"/>
      <c r="AC38" s="1"/>
      <c r="AD38" s="18"/>
      <c r="AE38" s="18"/>
      <c r="AF38" s="18"/>
      <c r="AG38" s="18"/>
      <c r="AH38" s="18"/>
      <c r="AI38" s="18"/>
      <c r="AJ38" s="18"/>
      <c r="AL38" s="1"/>
      <c r="AM38" s="1"/>
      <c r="AN38" s="1"/>
      <c r="AO38" s="1"/>
    </row>
    <row r="39" spans="1:41" s="2" customFormat="1" ht="16.5" x14ac:dyDescent="0.3">
      <c r="A39" s="19"/>
      <c r="B39" s="4">
        <v>132</v>
      </c>
      <c r="C39" s="7"/>
      <c r="D39" s="1"/>
      <c r="E39" s="1"/>
      <c r="F39" s="4">
        <v>232</v>
      </c>
      <c r="G39" s="8">
        <v>0</v>
      </c>
      <c r="H39" s="1"/>
      <c r="I39" s="22" t="str">
        <f t="shared" si="0"/>
        <v xml:space="preserve"> </v>
      </c>
      <c r="J39" s="63">
        <f t="shared" si="17"/>
        <v>134</v>
      </c>
      <c r="K39" s="61">
        <f t="shared" si="2"/>
        <v>0</v>
      </c>
      <c r="L39" s="57">
        <f t="shared" si="18"/>
        <v>0</v>
      </c>
      <c r="M39" s="58">
        <f t="shared" si="3"/>
        <v>17</v>
      </c>
      <c r="N39" s="93">
        <f t="shared" si="4"/>
        <v>0</v>
      </c>
      <c r="O39" s="95">
        <f t="shared" si="5"/>
        <v>1</v>
      </c>
      <c r="P39" s="14"/>
      <c r="Q39" s="65">
        <f t="shared" si="6"/>
        <v>0</v>
      </c>
      <c r="R39" s="66" t="b">
        <f t="shared" si="7"/>
        <v>0</v>
      </c>
      <c r="S39" s="66" t="b">
        <f t="shared" si="8"/>
        <v>0</v>
      </c>
      <c r="T39" s="66" t="b">
        <f t="shared" si="9"/>
        <v>0</v>
      </c>
      <c r="U39" s="66" t="b">
        <f t="shared" si="10"/>
        <v>0</v>
      </c>
      <c r="V39" s="65">
        <f t="shared" si="11"/>
        <v>0</v>
      </c>
      <c r="W39" s="66" t="b">
        <f t="shared" si="12"/>
        <v>0</v>
      </c>
      <c r="X39" s="66" t="b">
        <f t="shared" si="13"/>
        <v>0</v>
      </c>
      <c r="Y39" s="66" t="b">
        <f t="shared" si="14"/>
        <v>0</v>
      </c>
      <c r="Z39" s="66" t="b">
        <f t="shared" si="15"/>
        <v>0</v>
      </c>
      <c r="AB39" s="6"/>
      <c r="AC39" s="1"/>
      <c r="AD39" s="18"/>
      <c r="AE39" s="18"/>
      <c r="AF39" s="18"/>
      <c r="AG39" s="18"/>
      <c r="AH39" s="18"/>
      <c r="AI39" s="18"/>
      <c r="AJ39" s="18"/>
      <c r="AL39" s="1"/>
      <c r="AM39" s="1"/>
      <c r="AN39" s="1"/>
      <c r="AO39" s="1"/>
    </row>
    <row r="40" spans="1:41" s="2" customFormat="1" ht="16.5" x14ac:dyDescent="0.3">
      <c r="A40" s="19"/>
      <c r="B40" s="4">
        <v>133</v>
      </c>
      <c r="C40" s="7"/>
      <c r="D40" s="1"/>
      <c r="E40" s="1"/>
      <c r="F40" s="4">
        <v>233</v>
      </c>
      <c r="G40" s="8">
        <v>0</v>
      </c>
      <c r="H40" s="1"/>
      <c r="I40" s="22" t="str">
        <f t="shared" si="0"/>
        <v xml:space="preserve"> </v>
      </c>
      <c r="J40" s="63">
        <f t="shared" si="17"/>
        <v>135</v>
      </c>
      <c r="K40" s="61">
        <f t="shared" si="2"/>
        <v>0</v>
      </c>
      <c r="L40" s="57">
        <f t="shared" si="18"/>
        <v>0</v>
      </c>
      <c r="M40" s="58">
        <f t="shared" si="3"/>
        <v>17</v>
      </c>
      <c r="N40" s="93">
        <f t="shared" si="4"/>
        <v>0</v>
      </c>
      <c r="O40" s="95">
        <f t="shared" si="5"/>
        <v>1</v>
      </c>
      <c r="P40" s="14"/>
      <c r="Q40" s="65">
        <f t="shared" si="6"/>
        <v>0</v>
      </c>
      <c r="R40" s="66" t="b">
        <f t="shared" si="7"/>
        <v>0</v>
      </c>
      <c r="S40" s="66" t="b">
        <f t="shared" si="8"/>
        <v>0</v>
      </c>
      <c r="T40" s="66" t="b">
        <f t="shared" si="9"/>
        <v>0</v>
      </c>
      <c r="U40" s="66" t="b">
        <f t="shared" si="10"/>
        <v>0</v>
      </c>
      <c r="V40" s="65">
        <f t="shared" si="11"/>
        <v>0</v>
      </c>
      <c r="W40" s="66" t="b">
        <f t="shared" si="12"/>
        <v>0</v>
      </c>
      <c r="X40" s="66" t="b">
        <f t="shared" si="13"/>
        <v>0</v>
      </c>
      <c r="Y40" s="66" t="b">
        <f t="shared" si="14"/>
        <v>0</v>
      </c>
      <c r="Z40" s="66" t="b">
        <f t="shared" si="15"/>
        <v>0</v>
      </c>
      <c r="AB40" s="6"/>
      <c r="AC40" s="1"/>
      <c r="AD40" s="18"/>
      <c r="AE40" s="18"/>
      <c r="AF40" s="18"/>
      <c r="AG40" s="18"/>
      <c r="AH40" s="18"/>
      <c r="AI40" s="18"/>
      <c r="AJ40" s="18"/>
      <c r="AL40" s="1"/>
      <c r="AM40" s="1"/>
      <c r="AN40" s="1"/>
      <c r="AO40" s="1"/>
    </row>
    <row r="41" spans="1:41" s="2" customFormat="1" ht="16.5" x14ac:dyDescent="0.3">
      <c r="A41" s="19"/>
      <c r="B41" s="4">
        <v>134</v>
      </c>
      <c r="C41" s="7"/>
      <c r="D41" s="1"/>
      <c r="E41" s="1"/>
      <c r="F41" s="4">
        <v>234</v>
      </c>
      <c r="G41" s="8">
        <v>0</v>
      </c>
      <c r="H41" s="1"/>
      <c r="I41" s="22" t="str">
        <f t="shared" si="0"/>
        <v xml:space="preserve"> </v>
      </c>
      <c r="J41" s="63">
        <f t="shared" si="17"/>
        <v>136</v>
      </c>
      <c r="K41" s="61">
        <f t="shared" si="2"/>
        <v>0</v>
      </c>
      <c r="L41" s="57">
        <f t="shared" si="18"/>
        <v>0</v>
      </c>
      <c r="M41" s="58">
        <f t="shared" si="3"/>
        <v>17</v>
      </c>
      <c r="N41" s="93">
        <f t="shared" si="4"/>
        <v>0</v>
      </c>
      <c r="O41" s="95">
        <f t="shared" si="5"/>
        <v>1</v>
      </c>
      <c r="P41" s="14"/>
      <c r="Q41" s="65">
        <f t="shared" si="6"/>
        <v>0</v>
      </c>
      <c r="R41" s="66" t="b">
        <f t="shared" si="7"/>
        <v>0</v>
      </c>
      <c r="S41" s="66" t="b">
        <f t="shared" si="8"/>
        <v>0</v>
      </c>
      <c r="T41" s="66" t="b">
        <f t="shared" si="9"/>
        <v>0</v>
      </c>
      <c r="U41" s="66" t="b">
        <f t="shared" si="10"/>
        <v>0</v>
      </c>
      <c r="V41" s="65">
        <f t="shared" si="11"/>
        <v>0</v>
      </c>
      <c r="W41" s="66" t="b">
        <f t="shared" si="12"/>
        <v>0</v>
      </c>
      <c r="X41" s="66" t="b">
        <f t="shared" si="13"/>
        <v>0</v>
      </c>
      <c r="Y41" s="66" t="b">
        <f t="shared" si="14"/>
        <v>0</v>
      </c>
      <c r="Z41" s="66" t="b">
        <f t="shared" si="15"/>
        <v>0</v>
      </c>
      <c r="AB41" s="6"/>
      <c r="AC41" s="1"/>
      <c r="AL41" s="1"/>
      <c r="AM41" s="1"/>
      <c r="AN41" s="1"/>
      <c r="AO41" s="1"/>
    </row>
    <row r="42" spans="1:41" s="2" customFormat="1" ht="16.5" x14ac:dyDescent="0.3">
      <c r="A42" s="19"/>
      <c r="B42" s="4">
        <v>135</v>
      </c>
      <c r="C42" s="7"/>
      <c r="D42" s="1"/>
      <c r="E42" s="1"/>
      <c r="F42" s="4">
        <v>235</v>
      </c>
      <c r="G42" s="8">
        <v>0</v>
      </c>
      <c r="H42" s="1"/>
      <c r="I42" s="22" t="str">
        <f t="shared" si="0"/>
        <v xml:space="preserve"> </v>
      </c>
      <c r="J42" s="64">
        <f t="shared" si="17"/>
        <v>137</v>
      </c>
      <c r="K42" s="62">
        <f t="shared" si="2"/>
        <v>0</v>
      </c>
      <c r="L42" s="59">
        <f t="shared" si="18"/>
        <v>0</v>
      </c>
      <c r="M42" s="60">
        <f t="shared" si="3"/>
        <v>17</v>
      </c>
      <c r="N42" s="93">
        <f t="shared" si="4"/>
        <v>0</v>
      </c>
      <c r="O42" s="95">
        <f t="shared" si="5"/>
        <v>1</v>
      </c>
      <c r="P42" s="14"/>
      <c r="Q42" s="65">
        <f t="shared" si="6"/>
        <v>0</v>
      </c>
      <c r="R42" s="66" t="b">
        <f t="shared" si="7"/>
        <v>0</v>
      </c>
      <c r="S42" s="66" t="b">
        <f t="shared" si="8"/>
        <v>0</v>
      </c>
      <c r="T42" s="66" t="b">
        <f t="shared" si="9"/>
        <v>0</v>
      </c>
      <c r="U42" s="66" t="b">
        <f t="shared" si="10"/>
        <v>0</v>
      </c>
      <c r="V42" s="65">
        <f t="shared" si="11"/>
        <v>0</v>
      </c>
      <c r="W42" s="66" t="b">
        <f t="shared" si="12"/>
        <v>0</v>
      </c>
      <c r="X42" s="66" t="b">
        <f t="shared" si="13"/>
        <v>0</v>
      </c>
      <c r="Y42" s="66" t="b">
        <f t="shared" si="14"/>
        <v>0</v>
      </c>
      <c r="Z42" s="66" t="b">
        <f t="shared" si="15"/>
        <v>0</v>
      </c>
      <c r="AB42" s="6"/>
      <c r="AC42" s="1"/>
      <c r="AL42" s="1"/>
      <c r="AM42" s="1"/>
      <c r="AN42" s="1"/>
      <c r="AO42" s="1"/>
    </row>
    <row r="43" spans="1:41" s="2" customFormat="1" x14ac:dyDescent="0.25">
      <c r="A43" s="19"/>
      <c r="B43" s="1"/>
      <c r="D43" s="1"/>
      <c r="E43" s="1"/>
      <c r="F43" s="1"/>
      <c r="H43" s="1"/>
      <c r="AB43" s="6"/>
      <c r="AC43" s="1"/>
      <c r="AL43" s="1"/>
      <c r="AM43" s="1"/>
      <c r="AN43" s="1"/>
      <c r="AO43" s="1"/>
    </row>
    <row r="44" spans="1:41" s="2" customFormat="1" x14ac:dyDescent="0.25">
      <c r="A44" s="19"/>
      <c r="B44" s="1"/>
      <c r="D44" s="1"/>
      <c r="E44" s="1"/>
      <c r="F44" s="1"/>
      <c r="H44" s="1"/>
      <c r="AB44" s="6"/>
      <c r="AC44" s="1"/>
      <c r="AL44" s="1"/>
      <c r="AM44" s="1"/>
      <c r="AN44" s="1"/>
      <c r="AO44" s="1"/>
    </row>
  </sheetData>
  <sheetProtection sheet="1" selectLockedCells="1"/>
  <mergeCells count="51">
    <mergeCell ref="AF23:AH23"/>
    <mergeCell ref="AI23:AK23"/>
    <mergeCell ref="AH26:AI27"/>
    <mergeCell ref="AH28:AI28"/>
    <mergeCell ref="AF20:AH20"/>
    <mergeCell ref="AI20:AK20"/>
    <mergeCell ref="AF21:AH21"/>
    <mergeCell ref="AI21:AK21"/>
    <mergeCell ref="AF22:AH22"/>
    <mergeCell ref="AI22:AK22"/>
    <mergeCell ref="AF17:AH17"/>
    <mergeCell ref="AI17:AK17"/>
    <mergeCell ref="AF18:AH18"/>
    <mergeCell ref="AI18:AK18"/>
    <mergeCell ref="AF19:AH19"/>
    <mergeCell ref="AI19:AK19"/>
    <mergeCell ref="AF14:AH14"/>
    <mergeCell ref="AI14:AK14"/>
    <mergeCell ref="AF15:AH15"/>
    <mergeCell ref="AI15:AK15"/>
    <mergeCell ref="AF16:AH16"/>
    <mergeCell ref="AI16:AK16"/>
    <mergeCell ref="AF11:AH11"/>
    <mergeCell ref="AI11:AK11"/>
    <mergeCell ref="AF12:AH12"/>
    <mergeCell ref="AI12:AK12"/>
    <mergeCell ref="AF13:AH13"/>
    <mergeCell ref="AI13:AK13"/>
    <mergeCell ref="AF8:AH8"/>
    <mergeCell ref="AI8:AK8"/>
    <mergeCell ref="AF9:AH9"/>
    <mergeCell ref="AI9:AK9"/>
    <mergeCell ref="AF10:AH10"/>
    <mergeCell ref="AI10:AK10"/>
    <mergeCell ref="AI2:AK3"/>
    <mergeCell ref="AF5:AH5"/>
    <mergeCell ref="AI5:AK5"/>
    <mergeCell ref="AF6:AH6"/>
    <mergeCell ref="AI6:AK6"/>
    <mergeCell ref="AF7:AH7"/>
    <mergeCell ref="AI7:AK7"/>
    <mergeCell ref="J1:O1"/>
    <mergeCell ref="AB1:AK1"/>
    <mergeCell ref="C2:G2"/>
    <mergeCell ref="J2:J3"/>
    <mergeCell ref="K2:K3"/>
    <mergeCell ref="L2:M2"/>
    <mergeCell ref="N2:O2"/>
    <mergeCell ref="AB2:AB3"/>
    <mergeCell ref="AC2:AD2"/>
    <mergeCell ref="AF2:AH3"/>
  </mergeCells>
  <conditionalFormatting sqref="K2 K5:K1048576">
    <cfRule type="cellIs" dxfId="4" priority="4" operator="equal">
      <formula>$AC$7</formula>
    </cfRule>
  </conditionalFormatting>
  <conditionalFormatting sqref="I5:I42">
    <cfRule type="cellIs" dxfId="3" priority="5" operator="equal">
      <formula>$G$3</formula>
    </cfRule>
  </conditionalFormatting>
  <conditionalFormatting sqref="A7:A44">
    <cfRule type="cellIs" dxfId="2" priority="3" operator="equal">
      <formula>$G$3</formula>
    </cfRule>
  </conditionalFormatting>
  <conditionalFormatting sqref="Q2:Z42">
    <cfRule type="cellIs" dxfId="1" priority="2" operator="equal">
      <formula>TRUE</formula>
    </cfRule>
  </conditionalFormatting>
  <conditionalFormatting sqref="N5:O42">
    <cfRule type="cellIs" dxfId="0" priority="1" operator="equal">
      <formula>1</formula>
    </cfRule>
  </conditionalFormatting>
  <dataValidations count="1">
    <dataValidation type="list" allowBlank="1" showInputMessage="1" showErrorMessage="1" sqref="AF30" xr:uid="{4D4C469C-9E27-48AA-817D-402538FA80E3}">
      <formula1>$J$5:$J$42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Simulation Assembler</vt:lpstr>
      <vt:lpstr>Exemple 1</vt:lpstr>
      <vt:lpstr>Exemple 2</vt:lpstr>
      <vt:lpstr>feuille 4</vt:lpstr>
      <vt:lpstr>feuille 5</vt:lpstr>
      <vt:lpstr>'Exemple 1'!N</vt:lpstr>
      <vt:lpstr>'Exemple 2'!N</vt:lpstr>
      <vt:lpstr>'feuille 4'!N</vt:lpstr>
      <vt:lpstr>'feuille 5'!N</vt:lpstr>
      <vt:lpstr>'Simulation Assembler'!N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De Mey</dc:creator>
  <cp:lastModifiedBy>Luc De Mey</cp:lastModifiedBy>
  <dcterms:created xsi:type="dcterms:W3CDTF">2015-06-05T18:19:34Z</dcterms:created>
  <dcterms:modified xsi:type="dcterms:W3CDTF">2023-01-16T10:24:05Z</dcterms:modified>
</cp:coreProperties>
</file>